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730" windowHeight="1560" firstSheet="3" activeTab="3"/>
  </bookViews>
  <sheets>
    <sheet name="EJECUCION ME DE ABRIL" sheetId="2" state="hidden" r:id="rId1"/>
    <sheet name="PRESUPUESTO EJECUTAD ABRIL" sheetId="1" state="hidden" r:id="rId2"/>
    <sheet name="CUENTAS POR COBRAR" sheetId="4" state="hidden" r:id="rId3"/>
    <sheet name="INGRESOS" sheetId="3" r:id="rId4"/>
    <sheet name="CUENTAS POR PAGAR" sheetId="5" state="hidden" r:id="rId5"/>
  </sheets>
  <calcPr calcId="124519"/>
</workbook>
</file>

<file path=xl/calcChain.xml><?xml version="1.0" encoding="utf-8"?>
<calcChain xmlns="http://schemas.openxmlformats.org/spreadsheetml/2006/main">
  <c r="G28" i="5"/>
  <c r="F8" i="2" l="1"/>
  <c r="F9"/>
  <c r="E12"/>
  <c r="F7"/>
  <c r="E8"/>
  <c r="E9"/>
  <c r="E7"/>
  <c r="F54" i="1"/>
  <c r="F77"/>
  <c r="F27"/>
  <c r="F8"/>
  <c r="D12" i="2"/>
  <c r="F10" i="4"/>
  <c r="F94" i="1" l="1"/>
  <c r="D16" i="3"/>
  <c r="E10" i="2"/>
  <c r="E8" i="1"/>
  <c r="E27"/>
  <c r="E54"/>
  <c r="E77"/>
  <c r="E83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85"/>
  <c r="D86"/>
  <c r="D87"/>
  <c r="D88"/>
  <c r="D89"/>
  <c r="D90"/>
  <c r="D91"/>
  <c r="D92"/>
  <c r="C8"/>
  <c r="C27"/>
  <c r="C54"/>
  <c r="C77"/>
  <c r="C83"/>
  <c r="E11" i="2" l="1"/>
  <c r="C12" l="1"/>
  <c r="D22" i="3"/>
  <c r="D24" s="1"/>
  <c r="D28" s="1"/>
  <c r="C30" s="1"/>
  <c r="C32" s="1"/>
  <c r="G26" i="1"/>
  <c r="G53"/>
  <c r="G76"/>
  <c r="G82"/>
  <c r="G93"/>
  <c r="G85"/>
  <c r="G86"/>
  <c r="G87"/>
  <c r="G88"/>
  <c r="G89"/>
  <c r="G90"/>
  <c r="G91"/>
  <c r="G92"/>
  <c r="D84"/>
  <c r="D79"/>
  <c r="G79" s="1"/>
  <c r="D80"/>
  <c r="G80" s="1"/>
  <c r="D81"/>
  <c r="G81" s="1"/>
  <c r="D78"/>
  <c r="G56"/>
  <c r="G57"/>
  <c r="G58"/>
  <c r="G59"/>
  <c r="G60"/>
  <c r="G61"/>
  <c r="G62"/>
  <c r="G64"/>
  <c r="G65"/>
  <c r="G66"/>
  <c r="G67"/>
  <c r="G68"/>
  <c r="G69"/>
  <c r="G70"/>
  <c r="G71"/>
  <c r="G72"/>
  <c r="G73"/>
  <c r="G74"/>
  <c r="G75"/>
  <c r="D55"/>
  <c r="D42"/>
  <c r="G42" s="1"/>
  <c r="D43"/>
  <c r="G43" s="1"/>
  <c r="D44"/>
  <c r="G44" s="1"/>
  <c r="D45"/>
  <c r="G45" s="1"/>
  <c r="D46"/>
  <c r="G46" s="1"/>
  <c r="D47"/>
  <c r="G47" s="1"/>
  <c r="D48"/>
  <c r="G48" s="1"/>
  <c r="D49"/>
  <c r="G49" s="1"/>
  <c r="D50"/>
  <c r="G50" s="1"/>
  <c r="D51"/>
  <c r="G51" s="1"/>
  <c r="D52"/>
  <c r="G52" s="1"/>
  <c r="D29"/>
  <c r="G29" s="1"/>
  <c r="D30"/>
  <c r="G30" s="1"/>
  <c r="D31"/>
  <c r="G31" s="1"/>
  <c r="D32"/>
  <c r="G32" s="1"/>
  <c r="D33"/>
  <c r="G33" s="1"/>
  <c r="D34"/>
  <c r="G34" s="1"/>
  <c r="D35"/>
  <c r="G35" s="1"/>
  <c r="D36"/>
  <c r="G36" s="1"/>
  <c r="D37"/>
  <c r="D38"/>
  <c r="G38" s="1"/>
  <c r="D39"/>
  <c r="G39" s="1"/>
  <c r="D40"/>
  <c r="G40" s="1"/>
  <c r="D41"/>
  <c r="G41" s="1"/>
  <c r="D28"/>
  <c r="D10"/>
  <c r="G10" s="1"/>
  <c r="D11"/>
  <c r="G11" s="1"/>
  <c r="D12"/>
  <c r="G12" s="1"/>
  <c r="D13"/>
  <c r="G13" s="1"/>
  <c r="D14"/>
  <c r="G14" s="1"/>
  <c r="D15"/>
  <c r="G15" s="1"/>
  <c r="D16"/>
  <c r="G16" s="1"/>
  <c r="D17"/>
  <c r="G17" s="1"/>
  <c r="D18"/>
  <c r="G18" s="1"/>
  <c r="D19"/>
  <c r="G19" s="1"/>
  <c r="D20"/>
  <c r="G20" s="1"/>
  <c r="D21"/>
  <c r="G21" s="1"/>
  <c r="D22"/>
  <c r="G22" s="1"/>
  <c r="D23"/>
  <c r="G23" s="1"/>
  <c r="D24"/>
  <c r="G24" s="1"/>
  <c r="D25"/>
  <c r="G25" s="1"/>
  <c r="D9"/>
  <c r="B27"/>
  <c r="B8"/>
  <c r="B54"/>
  <c r="B77"/>
  <c r="B83"/>
  <c r="G55" l="1"/>
  <c r="G54" s="1"/>
  <c r="D54"/>
  <c r="G78"/>
  <c r="G77" s="1"/>
  <c r="D77"/>
  <c r="G84"/>
  <c r="G83" s="1"/>
  <c r="D83"/>
  <c r="G9"/>
  <c r="G8" s="1"/>
  <c r="D8"/>
  <c r="G28"/>
  <c r="D27"/>
  <c r="G37"/>
  <c r="C94"/>
  <c r="F12" i="2"/>
  <c r="B94" i="1"/>
  <c r="E94"/>
  <c r="G27" l="1"/>
  <c r="G94" s="1"/>
  <c r="D94"/>
</calcChain>
</file>

<file path=xl/sharedStrings.xml><?xml version="1.0" encoding="utf-8"?>
<sst xmlns="http://schemas.openxmlformats.org/spreadsheetml/2006/main" count="210" uniqueCount="188">
  <si>
    <t>MINISTERIO DE HACIENDA</t>
  </si>
  <si>
    <t>CENTRO DE CAPACITACION EN POLITICA Y GESTION FISCAL</t>
  </si>
  <si>
    <t xml:space="preserve">                  Fondos 100 y 112</t>
  </si>
  <si>
    <t xml:space="preserve"> PRESUPUESTO APROBADO</t>
  </si>
  <si>
    <t xml:space="preserve"> MODIFICACIÓN PRESUPUESTARIA</t>
  </si>
  <si>
    <t xml:space="preserve">  PRESUPUESTO    VIGENTE</t>
  </si>
  <si>
    <t xml:space="preserve"> PRESUPUEST   POR  EJECUTAR</t>
  </si>
  <si>
    <t>2. 1      SERVICIOS PERSONALES</t>
  </si>
  <si>
    <t>2.1.1.1.01   Sueldo para Cargos fijos</t>
  </si>
  <si>
    <t>2.1.1.2.01  Sueldo Personal Contratado</t>
  </si>
  <si>
    <t>2.1.1.2.3   Suplencias</t>
  </si>
  <si>
    <t>2.1.1.3 .01 Sueldos Fijos Personal Tram. de Pesión</t>
  </si>
  <si>
    <t>2.1.1.4 .01  Sueldo Anual #13 (Regalía Pascua)</t>
  </si>
  <si>
    <t>2.1.1.5.01   Prestaciones Económicas</t>
  </si>
  <si>
    <t>2.1.1.5.04   Proporcion Vacaciones no Disfrutadas</t>
  </si>
  <si>
    <t>2.1.2.2.02   Compensación por Horas Extraordinarias</t>
  </si>
  <si>
    <t>2..1.2.2.04  Prima de transporte</t>
  </si>
  <si>
    <t>2.1.2.2.05  Compensación por Serv. de Seguridad</t>
  </si>
  <si>
    <t>2.1.2.2.09   Bono por Desempeño</t>
  </si>
  <si>
    <t>2.1.4.2.01   Bono Escolar</t>
  </si>
  <si>
    <t>2.1.4.2.03  Gratificación por Aniversario de la Institución</t>
  </si>
  <si>
    <t>2.1.5.1.01  Contribuciones al Seguro  de Salud</t>
  </si>
  <si>
    <t>2.1.5.2.01  Contribuciones al Seguro de Pensiones</t>
  </si>
  <si>
    <t>2.1.5.3.01 Contribuciones al Seguro de Riesgo Laboral</t>
  </si>
  <si>
    <t xml:space="preserve"> 2.2     SERVICIOS NO PERSONALES</t>
  </si>
  <si>
    <t>2.2.1.2.01  Servicio Teléfonico de Larga Distancia</t>
  </si>
  <si>
    <t>2.2.1.3.01  Teléfono Local</t>
  </si>
  <si>
    <t>2.2.1.5.01   Servicio de Internet y Telev. por Cable</t>
  </si>
  <si>
    <t>2.2.1.6.01  Energía Eléctrica</t>
  </si>
  <si>
    <t>2.2.2.1.01 Publicidad y Propaganda</t>
  </si>
  <si>
    <t>2.2.2.2.01 Impresión y  Encuadernacion</t>
  </si>
  <si>
    <t>2.2.3.1..01 Viaticos dentro del Pais</t>
  </si>
  <si>
    <t>2.2.3.2..01 Viaticos Fuera del Pais</t>
  </si>
  <si>
    <t>2.2.4.1.01   Pasaje</t>
  </si>
  <si>
    <t>2.2.5.1.01 Alquileres de Edificios y locales</t>
  </si>
  <si>
    <t>2.2.5.8.01  Otro Alquileres</t>
  </si>
  <si>
    <t>2.2.6.2.01   Seguros de Bienes Muebles</t>
  </si>
  <si>
    <t>2.2.6.3.01  Seguros de Personas</t>
  </si>
  <si>
    <t xml:space="preserve">2.2.7.1.01   Obras Menores </t>
  </si>
  <si>
    <t>2.2.7.1.02    Servicios Especiales de  Mantenimiento y Reparación</t>
  </si>
  <si>
    <t>2.2.7.1.07  Servicios de Pintura  y derivados con fines de higienes</t>
  </si>
  <si>
    <t>2.2.7.2.01   Mantenimiento y Reparación de Equipos y Muebles de Oficina</t>
  </si>
  <si>
    <t>2.2.7.2.06  Mantenimiento y Reparación de Equiposde Transporte</t>
  </si>
  <si>
    <t>2.2.7.2.07  Mantenimiento y Reparación de Equiposde Produccion</t>
  </si>
  <si>
    <t>2.2.8.2.01 Comisiones y Gastos Bancarios</t>
  </si>
  <si>
    <t>2.2.8.5.01  Fumigacion</t>
  </si>
  <si>
    <t>2.2.8.5.02  Lavanderia</t>
  </si>
  <si>
    <t>2.2.8.7.02  Servicios Juridicos</t>
  </si>
  <si>
    <t>2.2.8.7.04   Serevicios de Capacitación</t>
  </si>
  <si>
    <t>2.2.8.7.06   Serevicios Tecnicos y Profesionales</t>
  </si>
  <si>
    <t>2. 3      MATERIALES Y SUMINISTRO</t>
  </si>
  <si>
    <t>2.3.1.3.03  Productos Forestales</t>
  </si>
  <si>
    <t>2.3.22.01  Acabados Textiles</t>
  </si>
  <si>
    <t>2.3.2.3.01 Prenda de Vestir (uniformes)</t>
  </si>
  <si>
    <t>2.3.3.1.01 Papel de Escritorio</t>
  </si>
  <si>
    <t>2.3.3.2.01  Productos de Papel y Cartón</t>
  </si>
  <si>
    <t>2.3.3.4.01  Libros, Revistas y Periódicos</t>
  </si>
  <si>
    <t>2.3.4.1.01  Productos Medicinales para uso humano</t>
  </si>
  <si>
    <t>2.3.5.3.01  Llantas y Neumaticos</t>
  </si>
  <si>
    <t>2.3.5.5.01  Articulos de Plastico</t>
  </si>
  <si>
    <t>2.3.6.3.03  Estructura Metálica Acabada</t>
  </si>
  <si>
    <t>2.3.7.1.01   Gasolina</t>
  </si>
  <si>
    <t>2.3.7.1.02   Gasoli</t>
  </si>
  <si>
    <t>2.3.7.2.02 Productos Fotoquimicos</t>
  </si>
  <si>
    <t>2.3.7.2.06  Pintura, Laca, disluyente y aosorbentes para pintura</t>
  </si>
  <si>
    <t>2.3.9.1.01 Materiales de Limpieza</t>
  </si>
  <si>
    <t>2.3.9.2.01   Utiles de Escritorios,  Oficina , Informática y enseñanza</t>
  </si>
  <si>
    <t>2.3.9.6.01 Productos Electricos y Afines</t>
  </si>
  <si>
    <t>2.3.9.9.01  Productos y Utiles Varios</t>
  </si>
  <si>
    <t>2.3.9.9.02  Bonos para  Utiles  Diversos</t>
  </si>
  <si>
    <t>2.4.1  TRANSFERENCIA CORRIENTE</t>
  </si>
  <si>
    <t xml:space="preserve">2.4.1.2.01 Ayuda y Donaciones a Personas   </t>
  </si>
  <si>
    <t xml:space="preserve">2.4.1.2.02  Ayuda y Donaciones a Personas   </t>
  </si>
  <si>
    <t>2.4.1.4.01  Becas NACIONALES</t>
  </si>
  <si>
    <t>2.4.1.4.0.2  Becas INTERNACIONALES</t>
  </si>
  <si>
    <t xml:space="preserve">  2.6    BIENES INMUEBLES E INTANGIBLE</t>
  </si>
  <si>
    <t>2.6.1.1.01 Muebles de Oficina y Estantería</t>
  </si>
  <si>
    <t>2.6.1.3.01 Equipos  Computacional</t>
  </si>
  <si>
    <t>2.6..1.4.01 Electrodomesticos</t>
  </si>
  <si>
    <t>2.6.1.9.01 Otros Moviliarios y Equipos no Identificados</t>
  </si>
  <si>
    <t>2.6.2.1.01 Equipos Audiovisuales</t>
  </si>
  <si>
    <t>2.6.5.5.01  Equipos de Comunicaciones</t>
  </si>
  <si>
    <t>2.6.6.2.01  Equipos de Seguridad</t>
  </si>
  <si>
    <t>2.6.5.6.01  Equipos de Generacion Electrica</t>
  </si>
  <si>
    <t>2.6.8.8.01 Licencias de Informática</t>
  </si>
  <si>
    <t xml:space="preserve">     TOTALES   EN  RD$</t>
  </si>
  <si>
    <t xml:space="preserve">EJECUCION PRESUPUESTARIA </t>
  </si>
  <si>
    <t>CUENTA OBJETAL</t>
  </si>
  <si>
    <t xml:space="preserve">PROGRAMADO  </t>
  </si>
  <si>
    <t>EJECUTADO</t>
  </si>
  <si>
    <t>VARIACIÓN ABSOLUTA</t>
  </si>
  <si>
    <t>% EJECUCIÓN</t>
  </si>
  <si>
    <t>Totales</t>
  </si>
  <si>
    <t>Fuente: Div. Financiera y Reportes del SIGEF</t>
  </si>
  <si>
    <t>INGRESOS PROPIOS</t>
  </si>
  <si>
    <t>Detalle</t>
  </si>
  <si>
    <t>Montos en RD$</t>
  </si>
  <si>
    <t>CUENTA COLECTORA</t>
  </si>
  <si>
    <t>Publicaciones</t>
  </si>
  <si>
    <t>Matriculación  y Cuota de Recuperaciòn</t>
  </si>
  <si>
    <t xml:space="preserve"> Certificaciones </t>
  </si>
  <si>
    <t>Fotocopias</t>
  </si>
  <si>
    <t>Participantes de la Certificación de IDEA**</t>
  </si>
  <si>
    <t>Licencias Aduana (0.15% de Licencias de Aduanas</t>
  </si>
  <si>
    <t>Apoyo Logístico ADAA</t>
  </si>
  <si>
    <t xml:space="preserve">Otro Apoyo Logístico </t>
  </si>
  <si>
    <t>Transferencias con Tarjetas</t>
  </si>
  <si>
    <t>Otros Ingresos (Máquina de Café)</t>
  </si>
  <si>
    <t>TOTAL GENERAL</t>
  </si>
  <si>
    <t>Fuente: Div. Financiera</t>
  </si>
  <si>
    <t xml:space="preserve"> CUENTAS POR  COBRAR</t>
  </si>
  <si>
    <t>Fecha de registro</t>
  </si>
  <si>
    <t>No. de factura / comprobante</t>
  </si>
  <si>
    <t>Proveedor</t>
  </si>
  <si>
    <t>Concepto</t>
  </si>
  <si>
    <t>Valor en   RD$</t>
  </si>
  <si>
    <t>BIENES NACIONALES</t>
  </si>
  <si>
    <t>APOYO LOGISTICO  POR SEIS (6) CURSOS : INTRODUCCION A LA ADMINISTRACION FINANCIERA DEL ESTADO, USO DE LA PLATAFORMA MOODLE, CHARLA: INTELIGENCIA EMOCIONAL, PENSMIENTO LATERAL Y RAZONAMIENTO LOGICO  Y EXCEL AVANZADO</t>
  </si>
  <si>
    <t xml:space="preserve"> CUENTAS POR PAGAR A SUPLIDORES</t>
  </si>
  <si>
    <t>S/N</t>
  </si>
  <si>
    <t xml:space="preserve">VARIOS </t>
  </si>
  <si>
    <t>Transferencias con Tarjetas  (CERTIFICACIONES)</t>
  </si>
  <si>
    <t>Transferencias con Tarjetas (MATRICULAC. Y CUOTA DE RECUP.)</t>
  </si>
  <si>
    <t>Transferencias con Tarjetas (OTROS)</t>
  </si>
  <si>
    <t>TRANSF</t>
  </si>
  <si>
    <t>2.1.2.2.06  Compensación por Resultado</t>
  </si>
  <si>
    <t>2.3.1.1.01 Alimentos y Bebidas</t>
  </si>
  <si>
    <t xml:space="preserve">    </t>
  </si>
  <si>
    <t>PEYPAC, C. POR A.</t>
  </si>
  <si>
    <t>CUBICACION FINAL DEL CONTRATO DE REMODELACION</t>
  </si>
  <si>
    <t>CENACOD</t>
  </si>
  <si>
    <t>ESTUDIOS DE PRE Y POST MICROBIOLOGICOS</t>
  </si>
  <si>
    <t>UNIVERSIDAD NACIONAL TECNOLOGICA</t>
  </si>
  <si>
    <t>PAGO BECA DE ESTUDIOS A MARIANELA SANTOS</t>
  </si>
  <si>
    <t>UNIVERSIDAD DE LA TEERCERA EDAD</t>
  </si>
  <si>
    <t>BECA DE ESTUDIOS A MIGUEL MARTINEZ</t>
  </si>
  <si>
    <t>CECOMSA</t>
  </si>
  <si>
    <t>SUMINISTRO DE INFORMATICA(TELEFONOS)</t>
  </si>
  <si>
    <t>SUMINISTRO MATERIALES ELECTRICOS</t>
  </si>
  <si>
    <t>VIATICOS</t>
  </si>
  <si>
    <t>VIATICOS A COORDINADORES Y CHOFER</t>
  </si>
  <si>
    <t>2.3.5.2.01  Articulos de Cuero</t>
  </si>
  <si>
    <t>Activos no Financieros (B.M. I.)</t>
  </si>
  <si>
    <t>INGRESOS  MES  DE  MARZO     2018</t>
  </si>
  <si>
    <t>DEPOSITADOS AL   MES  MARZO</t>
  </si>
  <si>
    <t>Transferencias Pasarela de Pagos SIRIT  (CERTIFICACIONES)</t>
  </si>
  <si>
    <t>PAGOS A PROFESORES  2017</t>
  </si>
  <si>
    <t>PRODUCTIVE BUSINESS SOLUTIONS DOM.</t>
  </si>
  <si>
    <t>SUMINISTREO DE SERVICIOS DE GARANTIA DE EQUIPOS DE INFORMATICA</t>
  </si>
  <si>
    <t>SUMIMISTRO DE MATERIALES DE INFORMATICA</t>
  </si>
  <si>
    <t>SUMINISTRO DE EQUIPO DE INFORMATICA</t>
  </si>
  <si>
    <t>DG-DA-DMSG-0042</t>
  </si>
  <si>
    <t>ERQUIN APOLINAR CUEVAS</t>
  </si>
  <si>
    <t>AYUDA ECONOMICA PARA  ESTUDIOS</t>
  </si>
  <si>
    <t>ROBERTO DE JESUS MELLA COHN</t>
  </si>
  <si>
    <t>CONTRATO</t>
  </si>
  <si>
    <t xml:space="preserve"> Mes  de  Abril 2018</t>
  </si>
  <si>
    <t xml:space="preserve">                 PRESUPUESTO EJECUTADO 30  DE ABRIL   DEL 2018</t>
  </si>
  <si>
    <t>AL  30   De Abril 2018</t>
  </si>
  <si>
    <t xml:space="preserve"> Mes  de  Abril  2018</t>
  </si>
  <si>
    <t>Servicios Personales</t>
  </si>
  <si>
    <t>Servicios No Personale</t>
  </si>
  <si>
    <t>Materiales y Suministros</t>
  </si>
  <si>
    <t>Transferencias  Corriente</t>
  </si>
  <si>
    <t>Nota:  * La variacion absoluta es tan elevada, devido a que no estamos recibiendo con normalidad solicitudes de Profesores , ademas  la factura de la energia  sube y baja.</t>
  </si>
  <si>
    <t xml:space="preserve">INGRESOS  MES  DE  ABRIL   2018                  </t>
  </si>
  <si>
    <t>INGRESOS  MES  DE ABRIL     2018</t>
  </si>
  <si>
    <t xml:space="preserve"> PRESUPUESTO EJECUTADO   ENERO/MARZO</t>
  </si>
  <si>
    <t xml:space="preserve"> PRESUPUESTO EJECUTADO   ABRIL</t>
  </si>
  <si>
    <t>YELLOW S.R.L</t>
  </si>
  <si>
    <t>REPARACION Y MANTENIMIENTO GENERADORES ELECTRICOS  ABRIL 2018</t>
  </si>
  <si>
    <t>,0015</t>
  </si>
  <si>
    <t>GSM GASPER SERVICIOS MULTIPLES</t>
  </si>
  <si>
    <t>MATERIALES DE LIMPIEZA</t>
  </si>
  <si>
    <t>INVERSIONES SANFRA, S.R.L</t>
  </si>
  <si>
    <t>,0189</t>
  </si>
  <si>
    <t>ALTICE</t>
  </si>
  <si>
    <t>SERVICIOS DE INTERNET FEB/MARZ/2018</t>
  </si>
  <si>
    <t>,0275</t>
  </si>
  <si>
    <t>SERVICIOS DE INTERNET MARZO/ABRIL 2019</t>
  </si>
  <si>
    <t>SOLIC.#DG-DA-0085</t>
  </si>
  <si>
    <t>PARROQUIA SAN ANTONIO DE PADUA</t>
  </si>
  <si>
    <t>AYUDA PARA CENA DE GALA</t>
  </si>
  <si>
    <t>ABASTECIMIENTOS COMERCIALES</t>
  </si>
  <si>
    <t>UASD</t>
  </si>
  <si>
    <t>SERVICIOS DE FUMIGACION</t>
  </si>
  <si>
    <t>AL  30  De ABRIL 2018</t>
  </si>
  <si>
    <t>FECHA VENCIMIENTO</t>
  </si>
</sst>
</file>

<file path=xl/styles.xml><?xml version="1.0" encoding="utf-8"?>
<styleSheet xmlns="http://schemas.openxmlformats.org/spreadsheetml/2006/main">
  <numFmts count="8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_€_-;\-* #,##0.00\ _€_-;_-* &quot;-&quot;??\ _€_-;_-@_-"/>
    <numFmt numFmtId="167" formatCode="_(* #,##0_);_(* \(#,##0\);_(* &quot;-&quot;??_);_(@_)"/>
    <numFmt numFmtId="168" formatCode="_-&quot;£&quot;* #,##0.00_-;\-&quot;£&quot;* #,##0.00_-;_-&quot;£&quot;* &quot;-&quot;??_-;_-@_-"/>
    <numFmt numFmtId="169" formatCode="_([$RD$-1C0A]* #,##0.00_);_([$RD$-1C0A]* \(#,##0.00\);_([$RD$-1C0A]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 Baltic"/>
      <family val="2"/>
      <charset val="186"/>
    </font>
    <font>
      <b/>
      <sz val="12"/>
      <name val="Arial Baltic"/>
      <family val="2"/>
      <charset val="186"/>
    </font>
    <font>
      <b/>
      <sz val="12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7" fillId="3" borderId="1">
      <alignment horizontal="center" vertical="center"/>
    </xf>
    <xf numFmtId="0" fontId="18" fillId="4" borderId="3">
      <alignment horizontal="center" vertical="center"/>
    </xf>
    <xf numFmtId="165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/>
    <xf numFmtId="0" fontId="18" fillId="0" borderId="3">
      <alignment horizontal="center" vertical="center"/>
    </xf>
    <xf numFmtId="0" fontId="18" fillId="5" borderId="3">
      <alignment horizontal="center" vertical="center" wrapText="1"/>
    </xf>
    <xf numFmtId="0" fontId="18" fillId="6" borderId="3">
      <alignment horizontal="center" vertical="center"/>
    </xf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/>
    <xf numFmtId="43" fontId="11" fillId="0" borderId="1" xfId="0" applyNumberFormat="1" applyFont="1" applyFill="1" applyBorder="1"/>
    <xf numFmtId="43" fontId="10" fillId="0" borderId="1" xfId="0" applyNumberFormat="1" applyFont="1" applyFill="1" applyBorder="1"/>
    <xf numFmtId="0" fontId="5" fillId="0" borderId="1" xfId="5" applyFont="1" applyFill="1" applyBorder="1" applyAlignment="1">
      <alignment horizontal="left"/>
    </xf>
    <xf numFmtId="0" fontId="6" fillId="0" borderId="1" xfId="5" applyFont="1" applyFill="1" applyBorder="1" applyAlignment="1">
      <alignment horizontal="left"/>
    </xf>
    <xf numFmtId="0" fontId="9" fillId="0" borderId="1" xfId="0" applyFont="1" applyFill="1" applyBorder="1"/>
    <xf numFmtId="0" fontId="3" fillId="0" borderId="1" xfId="5" applyFont="1" applyFill="1" applyBorder="1"/>
    <xf numFmtId="0" fontId="8" fillId="2" borderId="1" xfId="5" applyFont="1" applyFill="1" applyBorder="1" applyAlignment="1">
      <alignment horizontal="left"/>
    </xf>
    <xf numFmtId="167" fontId="4" fillId="2" borderId="1" xfId="6" applyNumberFormat="1" applyFont="1" applyFill="1" applyBorder="1" applyAlignment="1">
      <alignment horizontal="center" wrapText="1"/>
    </xf>
    <xf numFmtId="43" fontId="9" fillId="0" borderId="1" xfId="0" applyNumberFormat="1" applyFont="1" applyFill="1" applyBorder="1"/>
    <xf numFmtId="0" fontId="16" fillId="0" borderId="1" xfId="5" applyFont="1" applyFill="1" applyBorder="1" applyAlignment="1">
      <alignment horizontal="left"/>
    </xf>
    <xf numFmtId="167" fontId="5" fillId="2" borderId="1" xfId="6" applyNumberFormat="1" applyFont="1" applyFill="1" applyBorder="1" applyAlignment="1">
      <alignment horizontal="center" wrapText="1"/>
    </xf>
    <xf numFmtId="43" fontId="5" fillId="2" borderId="1" xfId="1" applyFont="1" applyFill="1" applyBorder="1" applyAlignment="1">
      <alignment horizontal="center" wrapText="1"/>
    </xf>
    <xf numFmtId="43" fontId="11" fillId="0" borderId="1" xfId="1" applyFont="1" applyFill="1" applyBorder="1"/>
    <xf numFmtId="43" fontId="6" fillId="0" borderId="1" xfId="1" applyFont="1" applyFill="1" applyBorder="1" applyAlignment="1">
      <alignment horizontal="left"/>
    </xf>
    <xf numFmtId="43" fontId="7" fillId="0" borderId="1" xfId="1" applyFont="1" applyFill="1" applyBorder="1"/>
    <xf numFmtId="43" fontId="5" fillId="0" borderId="1" xfId="1" applyFont="1" applyFill="1" applyBorder="1" applyAlignment="1">
      <alignment horizontal="left"/>
    </xf>
    <xf numFmtId="43" fontId="4" fillId="2" borderId="1" xfId="1" applyFont="1" applyFill="1" applyBorder="1" applyAlignment="1">
      <alignment horizontal="center" wrapText="1"/>
    </xf>
    <xf numFmtId="44" fontId="25" fillId="8" borderId="1" xfId="2" applyFont="1" applyFill="1" applyBorder="1"/>
    <xf numFmtId="43" fontId="0" fillId="11" borderId="1" xfId="1" applyFont="1" applyFill="1" applyBorder="1"/>
    <xf numFmtId="0" fontId="0" fillId="0" borderId="0" xfId="0"/>
    <xf numFmtId="43" fontId="23" fillId="8" borderId="1" xfId="1" applyFont="1" applyFill="1" applyBorder="1" applyAlignment="1">
      <alignment horizontal="center"/>
    </xf>
    <xf numFmtId="43" fontId="23" fillId="8" borderId="1" xfId="1" applyFont="1" applyFill="1" applyBorder="1" applyAlignment="1">
      <alignment horizontal="center" wrapText="1"/>
    </xf>
    <xf numFmtId="0" fontId="25" fillId="8" borderId="1" xfId="0" applyFont="1" applyFill="1" applyBorder="1"/>
    <xf numFmtId="0" fontId="26" fillId="8" borderId="0" xfId="0" applyFont="1" applyFill="1" applyBorder="1"/>
    <xf numFmtId="0" fontId="24" fillId="0" borderId="0" xfId="0" applyFont="1" applyFill="1" applyBorder="1" applyAlignment="1">
      <alignment horizontal="center" wrapText="1"/>
    </xf>
    <xf numFmtId="43" fontId="0" fillId="0" borderId="0" xfId="0" applyNumberFormat="1"/>
    <xf numFmtId="0" fontId="24" fillId="0" borderId="1" xfId="0" applyFont="1" applyBorder="1"/>
    <xf numFmtId="43" fontId="0" fillId="0" borderId="0" xfId="1" applyFont="1"/>
    <xf numFmtId="0" fontId="0" fillId="0" borderId="0" xfId="0" applyAlignment="1"/>
    <xf numFmtId="43" fontId="0" fillId="0" borderId="0" xfId="1" applyFont="1"/>
    <xf numFmtId="43" fontId="24" fillId="0" borderId="1" xfId="1" applyFont="1" applyBorder="1"/>
    <xf numFmtId="43" fontId="0" fillId="0" borderId="0" xfId="0" applyNumberFormat="1" applyAlignment="1"/>
    <xf numFmtId="0" fontId="0" fillId="0" borderId="0" xfId="0"/>
    <xf numFmtId="0" fontId="21" fillId="0" borderId="0" xfId="0" applyFont="1" applyAlignment="1"/>
    <xf numFmtId="0" fontId="2" fillId="7" borderId="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11" borderId="1" xfId="0" applyFont="1" applyFill="1" applyBorder="1"/>
    <xf numFmtId="43" fontId="0" fillId="11" borderId="1" xfId="1" applyFont="1" applyFill="1" applyBorder="1"/>
    <xf numFmtId="169" fontId="2" fillId="11" borderId="1" xfId="2" applyNumberFormat="1" applyFont="1" applyFill="1" applyBorder="1"/>
    <xf numFmtId="0" fontId="0" fillId="11" borderId="1" xfId="0" applyFill="1" applyBorder="1"/>
    <xf numFmtId="169" fontId="2" fillId="11" borderId="1" xfId="1" applyNumberFormat="1" applyFont="1" applyFill="1" applyBorder="1"/>
    <xf numFmtId="44" fontId="2" fillId="11" borderId="1" xfId="2" applyFont="1" applyFill="1" applyBorder="1"/>
    <xf numFmtId="0" fontId="0" fillId="11" borderId="0" xfId="0" applyFill="1"/>
    <xf numFmtId="0" fontId="26" fillId="11" borderId="0" xfId="0" applyFont="1" applyFill="1" applyBorder="1"/>
    <xf numFmtId="43" fontId="1" fillId="11" borderId="1" xfId="1" applyFont="1" applyFill="1" applyBorder="1"/>
    <xf numFmtId="169" fontId="2" fillId="7" borderId="1" xfId="1" applyNumberFormat="1" applyFont="1" applyFill="1" applyBorder="1"/>
    <xf numFmtId="0" fontId="0" fillId="0" borderId="0" xfId="0"/>
    <xf numFmtId="43" fontId="3" fillId="9" borderId="1" xfId="1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169" fontId="23" fillId="9" borderId="1" xfId="1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4" fontId="9" fillId="0" borderId="1" xfId="0" applyNumberFormat="1" applyFont="1" applyBorder="1" applyAlignment="1">
      <alignment horizontal="center"/>
    </xf>
    <xf numFmtId="14" fontId="9" fillId="0" borderId="1" xfId="0" applyNumberFormat="1" applyFont="1" applyBorder="1" applyAlignment="1">
      <alignment horizontal="left"/>
    </xf>
    <xf numFmtId="0" fontId="0" fillId="0" borderId="0" xfId="0"/>
    <xf numFmtId="43" fontId="0" fillId="0" borderId="0" xfId="0" applyNumberFormat="1"/>
    <xf numFmtId="43" fontId="9" fillId="0" borderId="1" xfId="1" applyFont="1" applyFill="1" applyBorder="1"/>
    <xf numFmtId="43" fontId="0" fillId="0" borderId="1" xfId="1" applyFont="1" applyBorder="1"/>
    <xf numFmtId="43" fontId="0" fillId="0" borderId="1" xfId="0" applyNumberFormat="1" applyBorder="1"/>
    <xf numFmtId="0" fontId="3" fillId="9" borderId="1" xfId="0" applyFont="1" applyFill="1" applyBorder="1" applyAlignment="1">
      <alignment horizontal="center" vertical="center" wrapText="1"/>
    </xf>
    <xf numFmtId="43" fontId="3" fillId="9" borderId="1" xfId="1" applyFont="1" applyFill="1" applyBorder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169" fontId="23" fillId="9" borderId="1" xfId="1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left" vertical="center" wrapText="1"/>
    </xf>
    <xf numFmtId="0" fontId="23" fillId="10" borderId="5" xfId="0" applyFont="1" applyFill="1" applyBorder="1" applyAlignment="1">
      <alignment vertical="center" wrapText="1"/>
    </xf>
    <xf numFmtId="0" fontId="23" fillId="10" borderId="5" xfId="0" applyFont="1" applyFill="1" applyBorder="1" applyAlignment="1">
      <alignment horizontal="center" vertical="center"/>
    </xf>
    <xf numFmtId="0" fontId="23" fillId="10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23" fillId="10" borderId="5" xfId="0" applyFont="1" applyFill="1" applyBorder="1" applyAlignment="1">
      <alignment horizontal="left" vertical="center"/>
    </xf>
    <xf numFmtId="14" fontId="9" fillId="0" borderId="1" xfId="0" applyNumberFormat="1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left"/>
    </xf>
    <xf numFmtId="0" fontId="2" fillId="7" borderId="1" xfId="0" applyFont="1" applyFill="1" applyBorder="1"/>
    <xf numFmtId="0" fontId="2" fillId="11" borderId="1" xfId="0" applyFont="1" applyFill="1" applyBorder="1"/>
    <xf numFmtId="43" fontId="0" fillId="11" borderId="1" xfId="1" applyFont="1" applyFill="1" applyBorder="1"/>
    <xf numFmtId="0" fontId="0" fillId="11" borderId="1" xfId="0" applyFill="1" applyBorder="1"/>
    <xf numFmtId="0" fontId="0" fillId="11" borderId="0" xfId="0" applyFill="1"/>
    <xf numFmtId="43" fontId="0" fillId="0" borderId="0" xfId="1" applyFont="1" applyFill="1" applyBorder="1"/>
    <xf numFmtId="43" fontId="0" fillId="0" borderId="0" xfId="51" applyFont="1"/>
    <xf numFmtId="14" fontId="0" fillId="0" borderId="1" xfId="0" applyNumberFormat="1" applyBorder="1"/>
    <xf numFmtId="43" fontId="12" fillId="0" borderId="0" xfId="51" applyFont="1" applyAlignment="1">
      <alignment horizontal="center" wrapText="1"/>
    </xf>
    <xf numFmtId="43" fontId="13" fillId="0" borderId="0" xfId="51" applyFont="1" applyAlignment="1">
      <alignment horizontal="center" wrapText="1"/>
    </xf>
    <xf numFmtId="43" fontId="15" fillId="0" borderId="0" xfId="51" applyFont="1" applyAlignment="1">
      <alignment horizontal="center" vertical="center"/>
    </xf>
    <xf numFmtId="43" fontId="14" fillId="0" borderId="0" xfId="51" applyFont="1" applyBorder="1" applyAlignment="1">
      <alignment horizontal="center" vertical="center" wrapText="1"/>
    </xf>
    <xf numFmtId="43" fontId="5" fillId="2" borderId="1" xfId="51" applyFont="1" applyFill="1" applyBorder="1" applyAlignment="1">
      <alignment horizontal="center" wrapText="1"/>
    </xf>
    <xf numFmtId="43" fontId="11" fillId="0" borderId="1" xfId="51" applyFont="1" applyFill="1" applyBorder="1"/>
    <xf numFmtId="43" fontId="9" fillId="0" borderId="1" xfId="51" applyFont="1" applyFill="1" applyBorder="1"/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 wrapText="1"/>
    </xf>
    <xf numFmtId="43" fontId="0" fillId="0" borderId="1" xfId="51" applyFont="1" applyBorder="1"/>
    <xf numFmtId="14" fontId="0" fillId="0" borderId="1" xfId="0" applyNumberFormat="1" applyBorder="1" applyAlignment="1">
      <alignment horizontal="left" vertical="center"/>
    </xf>
    <xf numFmtId="0" fontId="0" fillId="0" borderId="1" xfId="0" applyBorder="1"/>
    <xf numFmtId="14" fontId="3" fillId="9" borderId="1" xfId="0" applyNumberFormat="1" applyFont="1" applyFill="1" applyBorder="1" applyAlignment="1">
      <alignment horizontal="center" vertical="center"/>
    </xf>
    <xf numFmtId="14" fontId="3" fillId="9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12" fillId="0" borderId="0" xfId="3" applyFont="1" applyAlignment="1">
      <alignment horizontal="center" wrapText="1"/>
    </xf>
    <xf numFmtId="0" fontId="13" fillId="0" borderId="0" xfId="3" applyFont="1" applyAlignment="1">
      <alignment horizontal="center" wrapText="1"/>
    </xf>
    <xf numFmtId="0" fontId="15" fillId="0" borderId="0" xfId="4" applyFont="1" applyAlignment="1">
      <alignment horizontal="center" vertical="center"/>
    </xf>
    <xf numFmtId="0" fontId="14" fillId="0" borderId="2" xfId="4" applyFont="1" applyBorder="1" applyAlignment="1">
      <alignment horizontal="center" vertical="center" wrapText="1"/>
    </xf>
    <xf numFmtId="0" fontId="28" fillId="0" borderId="0" xfId="3" applyFont="1" applyBorder="1" applyAlignment="1">
      <alignment horizontal="center" wrapText="1"/>
    </xf>
    <xf numFmtId="0" fontId="23" fillId="9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3" applyFont="1" applyBorder="1" applyAlignment="1">
      <alignment horizontal="center" wrapText="1"/>
    </xf>
  </cellXfs>
  <cellStyles count="52">
    <cellStyle name="ArticleBody" xfId="9"/>
    <cellStyle name="ArticleHeader" xfId="10"/>
    <cellStyle name="Comma" xfId="1"/>
    <cellStyle name="Comma [0]" xfId="11"/>
    <cellStyle name="Currency" xfId="2"/>
    <cellStyle name="Currency [0]" xfId="12"/>
    <cellStyle name="Euro" xfId="50"/>
    <cellStyle name="Millares" xfId="51" builtinId="3"/>
    <cellStyle name="Millares 2" xfId="8"/>
    <cellStyle name="Millares 2 2" xfId="6"/>
    <cellStyle name="Millares 3" xfId="7"/>
    <cellStyle name="Normal" xfId="0" builtinId="0"/>
    <cellStyle name="Normal 2" xfId="5"/>
    <cellStyle name="Normal 3" xfId="3"/>
    <cellStyle name="Normal 3 10" xfId="13"/>
    <cellStyle name="Normal 3 11" xfId="14"/>
    <cellStyle name="Normal 3 12" xfId="15"/>
    <cellStyle name="Normal 3 13" xfId="16"/>
    <cellStyle name="Normal 3 14" xfId="17"/>
    <cellStyle name="Normal 3 15" xfId="18"/>
    <cellStyle name="Normal 3 16" xfId="19"/>
    <cellStyle name="Normal 3 17" xfId="20"/>
    <cellStyle name="Normal 3 18" xfId="21"/>
    <cellStyle name="Normal 3 19" xfId="22"/>
    <cellStyle name="Normal 3 2" xfId="23"/>
    <cellStyle name="Normal 3 20" xfId="24"/>
    <cellStyle name="Normal 3 21" xfId="25"/>
    <cellStyle name="Normal 3 22" xfId="26"/>
    <cellStyle name="Normal 3 23" xfId="27"/>
    <cellStyle name="Normal 3 24" xfId="28"/>
    <cellStyle name="Normal 3 25" xfId="29"/>
    <cellStyle name="Normal 3 26" xfId="30"/>
    <cellStyle name="Normal 3 27" xfId="31"/>
    <cellStyle name="Normal 3 28" xfId="32"/>
    <cellStyle name="Normal 3 29" xfId="33"/>
    <cellStyle name="Normal 3 3" xfId="34"/>
    <cellStyle name="Normal 3 30" xfId="35"/>
    <cellStyle name="Normal 3 31" xfId="36"/>
    <cellStyle name="Normal 3 32" xfId="37"/>
    <cellStyle name="Normal 3 4" xfId="38"/>
    <cellStyle name="Normal 3 5" xfId="39"/>
    <cellStyle name="Normal 3 6" xfId="40"/>
    <cellStyle name="Normal 3 7" xfId="41"/>
    <cellStyle name="Normal 3 8" xfId="42"/>
    <cellStyle name="Normal 3 9" xfId="43"/>
    <cellStyle name="Normal 4" xfId="44"/>
    <cellStyle name="Normal 4 2" xfId="45"/>
    <cellStyle name="Normal_presupuestaria" xfId="4"/>
    <cellStyle name="Percent" xfId="46"/>
    <cellStyle name="ProcessBody" xfId="47"/>
    <cellStyle name="ProcessHeader" xfId="48"/>
    <cellStyle name="ProcessSubHeader" xfId="49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9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"/>
  <sheetViews>
    <sheetView workbookViewId="0">
      <selection activeCell="G22" sqref="G22"/>
    </sheetView>
  </sheetViews>
  <sheetFormatPr baseColWidth="10" defaultColWidth="11.42578125" defaultRowHeight="15"/>
  <cols>
    <col min="2" max="2" width="27.7109375" customWidth="1"/>
    <col min="3" max="3" width="20.28515625" customWidth="1"/>
    <col min="4" max="4" width="18.7109375" customWidth="1"/>
    <col min="5" max="5" width="20.28515625" customWidth="1"/>
    <col min="6" max="6" width="13.42578125" customWidth="1"/>
    <col min="7" max="7" width="13.85546875" customWidth="1"/>
    <col min="8" max="9" width="13.28515625" bestFit="1" customWidth="1"/>
    <col min="10" max="10" width="13.140625" bestFit="1" customWidth="1"/>
  </cols>
  <sheetData>
    <row r="2" spans="2:10" ht="21">
      <c r="B2" s="101" t="s">
        <v>1</v>
      </c>
      <c r="C2" s="101"/>
      <c r="D2" s="101"/>
      <c r="E2" s="101"/>
      <c r="F2" s="101"/>
      <c r="G2" s="21"/>
    </row>
    <row r="3" spans="2:10" ht="20.25">
      <c r="B3" s="102" t="s">
        <v>86</v>
      </c>
      <c r="C3" s="102"/>
      <c r="D3" s="102"/>
      <c r="E3" s="102"/>
      <c r="F3" s="102"/>
      <c r="G3" s="21"/>
    </row>
    <row r="4" spans="2:10" ht="21">
      <c r="B4" s="100" t="s">
        <v>156</v>
      </c>
      <c r="C4" s="100"/>
      <c r="D4" s="100"/>
      <c r="E4" s="100"/>
      <c r="F4" s="100"/>
      <c r="G4" s="21"/>
    </row>
    <row r="6" spans="2:10" ht="26.25">
      <c r="B6" s="22" t="s">
        <v>87</v>
      </c>
      <c r="C6" s="23" t="s">
        <v>88</v>
      </c>
      <c r="D6" s="23" t="s">
        <v>89</v>
      </c>
      <c r="E6" s="23" t="s">
        <v>90</v>
      </c>
      <c r="F6" s="23" t="s">
        <v>91</v>
      </c>
      <c r="G6" s="21"/>
    </row>
    <row r="7" spans="2:10">
      <c r="B7" s="28" t="s">
        <v>160</v>
      </c>
      <c r="C7" s="32">
        <v>9308647</v>
      </c>
      <c r="D7" s="95">
        <v>8148344.2199999997</v>
      </c>
      <c r="E7" s="63">
        <f>C7-D7</f>
        <v>1160302.7800000003</v>
      </c>
      <c r="F7" s="64">
        <f>D7/C7*100</f>
        <v>87.535215590407503</v>
      </c>
      <c r="G7" s="21"/>
      <c r="H7" s="29"/>
      <c r="I7" s="29"/>
      <c r="J7" s="61"/>
    </row>
    <row r="8" spans="2:10">
      <c r="B8" s="28" t="s">
        <v>161</v>
      </c>
      <c r="C8" s="32">
        <v>5382100</v>
      </c>
      <c r="D8" s="95">
        <v>1189291.27</v>
      </c>
      <c r="E8" s="63">
        <f t="shared" ref="E8:E9" si="0">C8-D8</f>
        <v>4192808.73</v>
      </c>
      <c r="F8" s="64">
        <f t="shared" ref="F8:F9" si="1">D8/C8*100</f>
        <v>22.097160402073541</v>
      </c>
      <c r="G8" s="21"/>
      <c r="H8" s="29"/>
      <c r="I8" s="29"/>
      <c r="J8" s="61"/>
    </row>
    <row r="9" spans="2:10">
      <c r="B9" s="28" t="s">
        <v>162</v>
      </c>
      <c r="C9" s="63">
        <v>776687</v>
      </c>
      <c r="D9" s="95">
        <v>458423.48</v>
      </c>
      <c r="E9" s="63">
        <f t="shared" si="0"/>
        <v>318263.52</v>
      </c>
      <c r="F9" s="64">
        <f t="shared" si="1"/>
        <v>59.022937167739386</v>
      </c>
      <c r="G9" s="21"/>
      <c r="H9" s="83"/>
      <c r="I9" s="83"/>
      <c r="J9" s="61"/>
    </row>
    <row r="10" spans="2:10">
      <c r="B10" s="28" t="s">
        <v>163</v>
      </c>
      <c r="C10" s="32"/>
      <c r="D10" s="95"/>
      <c r="E10" s="63">
        <f t="shared" ref="E10" si="2">C10-D10</f>
        <v>0</v>
      </c>
      <c r="F10" s="64"/>
      <c r="G10" s="21"/>
      <c r="H10" s="29"/>
      <c r="I10" s="83"/>
    </row>
    <row r="11" spans="2:10">
      <c r="B11" s="28" t="s">
        <v>142</v>
      </c>
      <c r="C11" s="32">
        <v>0</v>
      </c>
      <c r="D11" s="63"/>
      <c r="E11" s="63">
        <f>C11-D11</f>
        <v>0</v>
      </c>
      <c r="F11" s="64"/>
      <c r="G11" s="21"/>
      <c r="I11" s="61"/>
    </row>
    <row r="12" spans="2:10" ht="15.75">
      <c r="B12" s="24" t="s">
        <v>92</v>
      </c>
      <c r="C12" s="19">
        <f>SUM(C7:C11)</f>
        <v>15467434</v>
      </c>
      <c r="D12" s="19">
        <f>SUM(D7:D11)</f>
        <v>9796058.9700000007</v>
      </c>
      <c r="E12" s="19">
        <f>SUM(E7:E11)</f>
        <v>5671375.0299999993</v>
      </c>
      <c r="F12" s="19">
        <f>D12/C12*100</f>
        <v>63.333446064809465</v>
      </c>
      <c r="G12" s="21"/>
    </row>
    <row r="13" spans="2:10">
      <c r="B13" s="21"/>
      <c r="C13" s="21"/>
      <c r="D13" s="27"/>
      <c r="E13" s="21"/>
      <c r="F13" s="21"/>
      <c r="G13" s="21"/>
      <c r="I13" s="61"/>
    </row>
    <row r="14" spans="2:10">
      <c r="B14" s="26"/>
      <c r="C14" s="26"/>
      <c r="D14" s="27"/>
      <c r="E14" s="21"/>
      <c r="F14" s="21"/>
      <c r="G14" s="21"/>
      <c r="I14" s="61"/>
    </row>
    <row r="15" spans="2:10">
      <c r="B15" s="25" t="s">
        <v>93</v>
      </c>
      <c r="C15" s="25"/>
      <c r="D15" s="21"/>
      <c r="E15" s="21"/>
      <c r="F15" s="21"/>
      <c r="G15" s="21"/>
      <c r="I15" s="61"/>
    </row>
    <row r="16" spans="2:10">
      <c r="B16" s="21"/>
      <c r="C16" s="21"/>
      <c r="D16" s="29"/>
      <c r="E16" s="21"/>
      <c r="F16" s="21"/>
      <c r="G16" s="21"/>
      <c r="I16" s="61"/>
    </row>
    <row r="17" spans="2:10" ht="34.5" customHeight="1">
      <c r="B17" s="103" t="s">
        <v>164</v>
      </c>
      <c r="C17" s="103"/>
      <c r="D17" s="103"/>
      <c r="E17" s="103"/>
      <c r="F17" s="30"/>
      <c r="G17" s="21"/>
      <c r="I17" s="61"/>
    </row>
    <row r="18" spans="2:10">
      <c r="B18" s="30"/>
      <c r="C18" s="30"/>
      <c r="D18" s="30"/>
      <c r="F18" s="33"/>
      <c r="I18" s="61"/>
    </row>
    <row r="19" spans="2:10">
      <c r="B19" s="30"/>
      <c r="C19" s="30"/>
      <c r="D19" s="30"/>
      <c r="F19" s="30"/>
    </row>
    <row r="22" spans="2:10">
      <c r="E22" s="60" t="s">
        <v>127</v>
      </c>
    </row>
    <row r="25" spans="2:10">
      <c r="J25" s="61"/>
    </row>
  </sheetData>
  <mergeCells count="4">
    <mergeCell ref="B4:F4"/>
    <mergeCell ref="B2:F2"/>
    <mergeCell ref="B3:F3"/>
    <mergeCell ref="B17:E1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94"/>
  <sheetViews>
    <sheetView topLeftCell="A74" workbookViewId="0">
      <selection activeCell="F104" sqref="F104"/>
    </sheetView>
  </sheetViews>
  <sheetFormatPr baseColWidth="10" defaultColWidth="11.42578125" defaultRowHeight="15"/>
  <cols>
    <col min="1" max="1" width="49.5703125" customWidth="1"/>
    <col min="2" max="2" width="16.5703125" customWidth="1"/>
    <col min="3" max="3" width="16.7109375" customWidth="1"/>
    <col min="4" max="4" width="16.85546875" customWidth="1"/>
    <col min="5" max="5" width="16.5703125" customWidth="1"/>
    <col min="6" max="6" width="14.7109375" style="84" customWidth="1"/>
    <col min="7" max="7" width="16.28515625" customWidth="1"/>
  </cols>
  <sheetData>
    <row r="3" spans="1:7" ht="15.75">
      <c r="A3" s="104" t="s">
        <v>0</v>
      </c>
      <c r="B3" s="104"/>
      <c r="C3" s="104"/>
      <c r="D3" s="104"/>
      <c r="E3" s="104"/>
      <c r="F3" s="86"/>
      <c r="G3" s="1"/>
    </row>
    <row r="4" spans="1:7">
      <c r="A4" s="105" t="s">
        <v>1</v>
      </c>
      <c r="B4" s="105"/>
      <c r="C4" s="105"/>
      <c r="D4" s="105"/>
      <c r="E4" s="105"/>
      <c r="F4" s="87"/>
      <c r="G4" s="1"/>
    </row>
    <row r="5" spans="1:7" ht="15.75">
      <c r="A5" s="106" t="s">
        <v>157</v>
      </c>
      <c r="B5" s="106"/>
      <c r="C5" s="106"/>
      <c r="D5" s="106"/>
      <c r="E5" s="106"/>
      <c r="F5" s="88"/>
      <c r="G5" s="1"/>
    </row>
    <row r="6" spans="1:7">
      <c r="A6" s="107" t="s">
        <v>2</v>
      </c>
      <c r="B6" s="107"/>
      <c r="C6" s="107"/>
      <c r="D6" s="107"/>
      <c r="E6" s="107"/>
      <c r="F6" s="89"/>
      <c r="G6" s="1"/>
    </row>
    <row r="7" spans="1:7" ht="39">
      <c r="A7" s="8"/>
      <c r="B7" s="18" t="s">
        <v>3</v>
      </c>
      <c r="C7" s="12" t="s">
        <v>4</v>
      </c>
      <c r="D7" s="9" t="s">
        <v>5</v>
      </c>
      <c r="E7" s="13" t="s">
        <v>167</v>
      </c>
      <c r="F7" s="90" t="s">
        <v>168</v>
      </c>
      <c r="G7" s="18" t="s">
        <v>6</v>
      </c>
    </row>
    <row r="8" spans="1:7">
      <c r="A8" s="4" t="s">
        <v>7</v>
      </c>
      <c r="B8" s="14">
        <f>SUM(B9:B25)</f>
        <v>164562543</v>
      </c>
      <c r="C8" s="14">
        <f>SUM(C9:C25)</f>
        <v>-3516712.9999999995</v>
      </c>
      <c r="D8" s="14">
        <f>SUM(D9:D25)</f>
        <v>161045829.99999997</v>
      </c>
      <c r="E8" s="14">
        <f t="shared" ref="E8:F8" si="0">SUM(E9:E25)</f>
        <v>22234259.109999999</v>
      </c>
      <c r="F8" s="14">
        <f t="shared" si="0"/>
        <v>8148344.2200000007</v>
      </c>
      <c r="G8" s="14">
        <f>SUM(G9:G25)</f>
        <v>130663226.67</v>
      </c>
    </row>
    <row r="9" spans="1:7">
      <c r="A9" s="5" t="s">
        <v>8</v>
      </c>
      <c r="B9" s="15">
        <v>63312180</v>
      </c>
      <c r="C9" s="62">
        <v>9059580</v>
      </c>
      <c r="D9" s="10">
        <f t="shared" ref="D9:D25" si="1">B9+C9</f>
        <v>72371760</v>
      </c>
      <c r="E9" s="62">
        <v>17358290</v>
      </c>
      <c r="F9" s="92">
        <v>5957053.5599999996</v>
      </c>
      <c r="G9" s="10">
        <f t="shared" ref="G9:G25" si="2">D9-E9-F9</f>
        <v>49056416.439999998</v>
      </c>
    </row>
    <row r="10" spans="1:7">
      <c r="A10" s="5" t="s">
        <v>9</v>
      </c>
      <c r="B10" s="15">
        <v>45276639</v>
      </c>
      <c r="C10" s="62">
        <v>-14022996.26</v>
      </c>
      <c r="D10" s="10">
        <f t="shared" si="1"/>
        <v>31253642.740000002</v>
      </c>
      <c r="E10" s="62">
        <v>1462750</v>
      </c>
      <c r="F10" s="92">
        <v>957790</v>
      </c>
      <c r="G10" s="10">
        <f t="shared" si="2"/>
        <v>28833102.740000002</v>
      </c>
    </row>
    <row r="11" spans="1:7">
      <c r="A11" s="5" t="s">
        <v>10</v>
      </c>
      <c r="B11" s="15">
        <v>379500</v>
      </c>
      <c r="C11" s="62">
        <v>-379500</v>
      </c>
      <c r="D11" s="10">
        <f t="shared" si="1"/>
        <v>0</v>
      </c>
      <c r="E11" s="62">
        <v>0</v>
      </c>
      <c r="F11" s="92"/>
      <c r="G11" s="10">
        <f t="shared" si="2"/>
        <v>0</v>
      </c>
    </row>
    <row r="12" spans="1:7">
      <c r="A12" s="5" t="s">
        <v>11</v>
      </c>
      <c r="B12" s="15">
        <v>1296000</v>
      </c>
      <c r="C12" s="62">
        <v>0</v>
      </c>
      <c r="D12" s="10">
        <f t="shared" si="1"/>
        <v>1296000</v>
      </c>
      <c r="E12" s="62">
        <v>324000</v>
      </c>
      <c r="F12" s="92">
        <v>108000</v>
      </c>
      <c r="G12" s="10">
        <f t="shared" si="2"/>
        <v>864000</v>
      </c>
    </row>
    <row r="13" spans="1:7">
      <c r="A13" s="5" t="s">
        <v>12</v>
      </c>
      <c r="B13" s="16">
        <v>6599315</v>
      </c>
      <c r="C13" s="62">
        <v>1439010.83</v>
      </c>
      <c r="D13" s="10">
        <f t="shared" si="1"/>
        <v>8038325.8300000001</v>
      </c>
      <c r="E13" s="62"/>
      <c r="F13" s="92"/>
      <c r="G13" s="10">
        <f t="shared" si="2"/>
        <v>8038325.8300000001</v>
      </c>
    </row>
    <row r="14" spans="1:7">
      <c r="A14" s="5" t="s">
        <v>13</v>
      </c>
      <c r="B14" s="16">
        <v>138600</v>
      </c>
      <c r="C14" s="62">
        <v>-138600</v>
      </c>
      <c r="D14" s="10">
        <f t="shared" si="1"/>
        <v>0</v>
      </c>
      <c r="E14" s="62"/>
      <c r="F14" s="92"/>
      <c r="G14" s="10">
        <f t="shared" si="2"/>
        <v>0</v>
      </c>
    </row>
    <row r="15" spans="1:7">
      <c r="A15" s="5" t="s">
        <v>14</v>
      </c>
      <c r="B15" s="16">
        <v>43184</v>
      </c>
      <c r="C15" s="62">
        <v>0</v>
      </c>
      <c r="D15" s="10">
        <f t="shared" si="1"/>
        <v>43184</v>
      </c>
      <c r="E15" s="62"/>
      <c r="F15" s="92"/>
      <c r="G15" s="10">
        <f t="shared" si="2"/>
        <v>43184</v>
      </c>
    </row>
    <row r="16" spans="1:7">
      <c r="A16" s="5" t="s">
        <v>15</v>
      </c>
      <c r="B16" s="15">
        <v>16498287</v>
      </c>
      <c r="C16" s="62">
        <v>0</v>
      </c>
      <c r="D16" s="10">
        <f t="shared" si="1"/>
        <v>16498287</v>
      </c>
      <c r="E16" s="62"/>
      <c r="F16" s="92"/>
      <c r="G16" s="10">
        <f t="shared" si="2"/>
        <v>16498287</v>
      </c>
    </row>
    <row r="17" spans="1:7">
      <c r="A17" s="5" t="s">
        <v>16</v>
      </c>
      <c r="B17" s="15">
        <v>36000</v>
      </c>
      <c r="C17" s="62">
        <v>0</v>
      </c>
      <c r="D17" s="10">
        <f t="shared" si="1"/>
        <v>36000</v>
      </c>
      <c r="E17" s="62">
        <v>3000</v>
      </c>
      <c r="F17" s="92"/>
      <c r="G17" s="10">
        <f t="shared" si="2"/>
        <v>33000</v>
      </c>
    </row>
    <row r="18" spans="1:7">
      <c r="A18" s="5" t="s">
        <v>17</v>
      </c>
      <c r="B18" s="15">
        <v>979200</v>
      </c>
      <c r="C18" s="62">
        <v>0</v>
      </c>
      <c r="D18" s="10">
        <f t="shared" si="1"/>
        <v>979200</v>
      </c>
      <c r="E18" s="62">
        <v>244800</v>
      </c>
      <c r="F18" s="92">
        <v>81600</v>
      </c>
      <c r="G18" s="10">
        <f t="shared" si="2"/>
        <v>652800</v>
      </c>
    </row>
    <row r="19" spans="1:7">
      <c r="A19" s="5" t="s">
        <v>125</v>
      </c>
      <c r="B19" s="15">
        <v>1962900</v>
      </c>
      <c r="C19" s="62">
        <v>0</v>
      </c>
      <c r="D19" s="10">
        <f t="shared" si="1"/>
        <v>1962900</v>
      </c>
      <c r="E19" s="62"/>
      <c r="F19" s="92"/>
      <c r="G19" s="10">
        <f t="shared" si="2"/>
        <v>1962900</v>
      </c>
    </row>
    <row r="20" spans="1:7">
      <c r="A20" s="5" t="s">
        <v>18</v>
      </c>
      <c r="B20" s="15">
        <v>2460659</v>
      </c>
      <c r="C20" s="62">
        <v>811341</v>
      </c>
      <c r="D20" s="10">
        <f t="shared" si="1"/>
        <v>3272000</v>
      </c>
      <c r="E20" s="62"/>
      <c r="F20" s="92"/>
      <c r="G20" s="10">
        <f t="shared" si="2"/>
        <v>3272000</v>
      </c>
    </row>
    <row r="21" spans="1:7">
      <c r="A21" s="5" t="s">
        <v>19</v>
      </c>
      <c r="B21" s="15">
        <v>2500000</v>
      </c>
      <c r="C21" s="62">
        <v>0</v>
      </c>
      <c r="D21" s="10">
        <f t="shared" si="1"/>
        <v>2500000</v>
      </c>
      <c r="E21" s="62"/>
      <c r="F21" s="92"/>
      <c r="G21" s="10">
        <f t="shared" si="2"/>
        <v>2500000</v>
      </c>
    </row>
    <row r="22" spans="1:7">
      <c r="A22" s="5" t="s">
        <v>20</v>
      </c>
      <c r="B22" s="16">
        <v>6602315</v>
      </c>
      <c r="C22" s="62">
        <v>1432011.67</v>
      </c>
      <c r="D22" s="10">
        <f t="shared" si="1"/>
        <v>8034326.6699999999</v>
      </c>
      <c r="E22" s="62"/>
      <c r="F22" s="92"/>
      <c r="G22" s="10">
        <f t="shared" si="2"/>
        <v>8034326.6699999999</v>
      </c>
    </row>
    <row r="23" spans="1:7">
      <c r="A23" s="5" t="s">
        <v>21</v>
      </c>
      <c r="B23" s="16">
        <v>5335080</v>
      </c>
      <c r="C23" s="62">
        <v>1515339.21</v>
      </c>
      <c r="D23" s="10">
        <f t="shared" si="1"/>
        <v>6850419.21</v>
      </c>
      <c r="E23" s="62">
        <v>1321134.1100000001</v>
      </c>
      <c r="F23" s="92">
        <v>485447.07</v>
      </c>
      <c r="G23" s="10">
        <f t="shared" si="2"/>
        <v>5043838.0299999993</v>
      </c>
    </row>
    <row r="24" spans="1:7">
      <c r="A24" s="5" t="s">
        <v>22</v>
      </c>
      <c r="B24" s="16">
        <v>10435952</v>
      </c>
      <c r="C24" s="62">
        <v>-3490886.65</v>
      </c>
      <c r="D24" s="10">
        <f t="shared" si="1"/>
        <v>6945065.3499999996</v>
      </c>
      <c r="E24" s="62">
        <v>1356102.84</v>
      </c>
      <c r="F24" s="92">
        <v>497556.9</v>
      </c>
      <c r="G24" s="10">
        <f t="shared" si="2"/>
        <v>5091405.6099999994</v>
      </c>
    </row>
    <row r="25" spans="1:7">
      <c r="A25" s="5" t="s">
        <v>23</v>
      </c>
      <c r="B25" s="15">
        <v>706732</v>
      </c>
      <c r="C25" s="62">
        <v>257987.20000000001</v>
      </c>
      <c r="D25" s="10">
        <f t="shared" si="1"/>
        <v>964719.2</v>
      </c>
      <c r="E25" s="62">
        <v>164182.16</v>
      </c>
      <c r="F25" s="92">
        <v>60896.69</v>
      </c>
      <c r="G25" s="10">
        <f t="shared" si="2"/>
        <v>739640.34999999986</v>
      </c>
    </row>
    <row r="26" spans="1:7">
      <c r="A26" s="7"/>
      <c r="B26" s="97"/>
      <c r="C26" s="62"/>
      <c r="D26" s="10"/>
      <c r="E26" s="62"/>
      <c r="F26" s="92"/>
      <c r="G26" s="10">
        <f t="shared" ref="G26:G53" si="3">D26-E26</f>
        <v>0</v>
      </c>
    </row>
    <row r="27" spans="1:7">
      <c r="A27" s="4" t="s">
        <v>24</v>
      </c>
      <c r="B27" s="17">
        <f>SUM(B28:B52)</f>
        <v>31404373</v>
      </c>
      <c r="C27" s="17">
        <f t="shared" ref="C27:D27" si="4">SUM(C28:C52)</f>
        <v>-2645372</v>
      </c>
      <c r="D27" s="17">
        <f t="shared" si="4"/>
        <v>28759001</v>
      </c>
      <c r="E27" s="17">
        <f t="shared" ref="E27:F27" si="5">SUM(E28:E52)</f>
        <v>2282701.0299999998</v>
      </c>
      <c r="F27" s="17">
        <f t="shared" si="5"/>
        <v>1189291.27</v>
      </c>
      <c r="G27" s="17">
        <f>SUM(G28:G52)</f>
        <v>25287008.699999999</v>
      </c>
    </row>
    <row r="28" spans="1:7">
      <c r="A28" s="5" t="s">
        <v>25</v>
      </c>
      <c r="B28" s="15">
        <v>1000</v>
      </c>
      <c r="C28" s="62">
        <v>0</v>
      </c>
      <c r="D28" s="10">
        <f>B28+C28</f>
        <v>1000</v>
      </c>
      <c r="E28" s="62"/>
      <c r="F28" s="92">
        <v>162.63999999999999</v>
      </c>
      <c r="G28" s="10">
        <f>D28-E28-F28</f>
        <v>837.36</v>
      </c>
    </row>
    <row r="29" spans="1:7">
      <c r="A29" s="5" t="s">
        <v>26</v>
      </c>
      <c r="B29" s="15">
        <v>1146100</v>
      </c>
      <c r="C29" s="62">
        <v>275000</v>
      </c>
      <c r="D29" s="10">
        <f t="shared" ref="D29:D52" si="6">B29+C29</f>
        <v>1421100</v>
      </c>
      <c r="E29" s="92">
        <v>250245.99</v>
      </c>
      <c r="F29" s="92">
        <v>127964.21</v>
      </c>
      <c r="G29" s="10">
        <f t="shared" ref="G29:G52" si="7">D29-E29-F29</f>
        <v>1042889.8</v>
      </c>
    </row>
    <row r="30" spans="1:7">
      <c r="A30" s="5" t="s">
        <v>27</v>
      </c>
      <c r="B30" s="15">
        <v>841750</v>
      </c>
      <c r="C30" s="62">
        <v>458000</v>
      </c>
      <c r="D30" s="10">
        <f t="shared" si="6"/>
        <v>1299750</v>
      </c>
      <c r="E30" s="92">
        <v>246339.11</v>
      </c>
      <c r="F30" s="92">
        <v>111333.99</v>
      </c>
      <c r="G30" s="10">
        <f t="shared" si="7"/>
        <v>942076.90000000014</v>
      </c>
    </row>
    <row r="31" spans="1:7">
      <c r="A31" s="5" t="s">
        <v>28</v>
      </c>
      <c r="B31" s="15">
        <v>4023150</v>
      </c>
      <c r="C31" s="62">
        <v>0</v>
      </c>
      <c r="D31" s="10">
        <f t="shared" si="6"/>
        <v>4023150</v>
      </c>
      <c r="E31" s="62">
        <v>564158.31999999995</v>
      </c>
      <c r="F31" s="92">
        <v>187326.44</v>
      </c>
      <c r="G31" s="10">
        <f t="shared" si="7"/>
        <v>3271665.24</v>
      </c>
    </row>
    <row r="32" spans="1:7">
      <c r="A32" s="5" t="s">
        <v>29</v>
      </c>
      <c r="B32" s="15">
        <v>0</v>
      </c>
      <c r="C32" s="62">
        <v>25000</v>
      </c>
      <c r="D32" s="10">
        <f t="shared" si="6"/>
        <v>25000</v>
      </c>
      <c r="E32" s="92">
        <v>18880</v>
      </c>
      <c r="F32" s="92"/>
      <c r="G32" s="10">
        <f t="shared" si="7"/>
        <v>6120</v>
      </c>
    </row>
    <row r="33" spans="1:7">
      <c r="A33" s="5" t="s">
        <v>30</v>
      </c>
      <c r="B33" s="15">
        <v>0</v>
      </c>
      <c r="C33" s="62">
        <v>45000</v>
      </c>
      <c r="D33" s="10">
        <f t="shared" si="6"/>
        <v>45000</v>
      </c>
      <c r="E33" s="62"/>
      <c r="F33" s="92"/>
      <c r="G33" s="10">
        <f t="shared" si="7"/>
        <v>45000</v>
      </c>
    </row>
    <row r="34" spans="1:7">
      <c r="A34" s="5" t="s">
        <v>31</v>
      </c>
      <c r="B34" s="15">
        <v>1000000</v>
      </c>
      <c r="C34" s="62">
        <v>75000</v>
      </c>
      <c r="D34" s="10">
        <f t="shared" si="6"/>
        <v>1075000</v>
      </c>
      <c r="E34" s="62"/>
      <c r="F34" s="92"/>
      <c r="G34" s="10">
        <f t="shared" si="7"/>
        <v>1075000</v>
      </c>
    </row>
    <row r="35" spans="1:7">
      <c r="A35" s="5" t="s">
        <v>32</v>
      </c>
      <c r="B35" s="15"/>
      <c r="C35" s="62">
        <v>0</v>
      </c>
      <c r="D35" s="10">
        <f t="shared" si="6"/>
        <v>0</v>
      </c>
      <c r="E35" s="62"/>
      <c r="F35" s="92"/>
      <c r="G35" s="10">
        <f t="shared" si="7"/>
        <v>0</v>
      </c>
    </row>
    <row r="36" spans="1:7">
      <c r="A36" s="5" t="s">
        <v>33</v>
      </c>
      <c r="B36" s="15">
        <v>175000</v>
      </c>
      <c r="C36" s="62">
        <v>0</v>
      </c>
      <c r="D36" s="10">
        <f t="shared" si="6"/>
        <v>175000</v>
      </c>
      <c r="E36" s="62"/>
      <c r="F36" s="92"/>
      <c r="G36" s="10">
        <f t="shared" si="7"/>
        <v>175000</v>
      </c>
    </row>
    <row r="37" spans="1:7">
      <c r="A37" s="5" t="s">
        <v>34</v>
      </c>
      <c r="B37" s="15">
        <v>0</v>
      </c>
      <c r="C37" s="95">
        <v>13000</v>
      </c>
      <c r="D37" s="10">
        <f t="shared" si="6"/>
        <v>13000</v>
      </c>
      <c r="E37" s="62"/>
      <c r="F37" s="92"/>
      <c r="G37" s="10">
        <f t="shared" si="7"/>
        <v>13000</v>
      </c>
    </row>
    <row r="38" spans="1:7">
      <c r="A38" s="5" t="s">
        <v>35</v>
      </c>
      <c r="B38" s="15"/>
      <c r="C38" s="62">
        <v>160000</v>
      </c>
      <c r="D38" s="10">
        <f t="shared" si="6"/>
        <v>160000</v>
      </c>
      <c r="E38" s="62"/>
      <c r="F38" s="95">
        <v>72570</v>
      </c>
      <c r="G38" s="10">
        <f t="shared" si="7"/>
        <v>87430</v>
      </c>
    </row>
    <row r="39" spans="1:7">
      <c r="A39" s="5" t="s">
        <v>36</v>
      </c>
      <c r="B39" s="15">
        <v>180000</v>
      </c>
      <c r="C39" s="62">
        <v>-53000</v>
      </c>
      <c r="D39" s="10">
        <f t="shared" si="6"/>
        <v>127000</v>
      </c>
      <c r="E39" s="95">
        <v>63229.7</v>
      </c>
      <c r="F39" s="95">
        <v>31614.86</v>
      </c>
      <c r="G39" s="10">
        <f t="shared" si="7"/>
        <v>32155.440000000002</v>
      </c>
    </row>
    <row r="40" spans="1:7">
      <c r="A40" s="5" t="s">
        <v>37</v>
      </c>
      <c r="B40" s="15">
        <v>400500</v>
      </c>
      <c r="C40" s="62">
        <v>0</v>
      </c>
      <c r="D40" s="10">
        <f t="shared" si="6"/>
        <v>400500</v>
      </c>
      <c r="E40" s="95">
        <v>54797.77</v>
      </c>
      <c r="F40" s="95">
        <v>28705.06</v>
      </c>
      <c r="G40" s="10">
        <f t="shared" si="7"/>
        <v>316997.17</v>
      </c>
    </row>
    <row r="41" spans="1:7">
      <c r="A41" s="5" t="s">
        <v>38</v>
      </c>
      <c r="B41" s="15">
        <v>7100000</v>
      </c>
      <c r="C41" s="62">
        <v>-2636287</v>
      </c>
      <c r="D41" s="10">
        <f t="shared" si="6"/>
        <v>4463713</v>
      </c>
      <c r="E41" s="95"/>
      <c r="F41" s="95"/>
      <c r="G41" s="10">
        <f t="shared" si="7"/>
        <v>4463713</v>
      </c>
    </row>
    <row r="42" spans="1:7">
      <c r="A42" s="5" t="s">
        <v>39</v>
      </c>
      <c r="B42" s="15">
        <v>0</v>
      </c>
      <c r="C42" s="62">
        <v>1322000</v>
      </c>
      <c r="D42" s="10">
        <f t="shared" si="6"/>
        <v>1322000</v>
      </c>
      <c r="E42" s="95">
        <v>94400</v>
      </c>
      <c r="F42" s="95">
        <v>47200</v>
      </c>
      <c r="G42" s="10">
        <f t="shared" si="7"/>
        <v>1180400</v>
      </c>
    </row>
    <row r="43" spans="1:7">
      <c r="A43" s="5" t="s">
        <v>40</v>
      </c>
      <c r="B43" s="62"/>
      <c r="C43" s="62">
        <v>0</v>
      </c>
      <c r="D43" s="10">
        <f t="shared" si="6"/>
        <v>0</v>
      </c>
      <c r="E43" s="92">
        <v>0</v>
      </c>
      <c r="F43" s="92"/>
      <c r="G43" s="10">
        <f t="shared" si="7"/>
        <v>0</v>
      </c>
    </row>
    <row r="44" spans="1:7">
      <c r="A44" s="5" t="s">
        <v>41</v>
      </c>
      <c r="B44" s="15">
        <v>7036873</v>
      </c>
      <c r="C44" s="62">
        <v>-6260009</v>
      </c>
      <c r="D44" s="10">
        <f t="shared" si="6"/>
        <v>776864</v>
      </c>
      <c r="E44" s="92">
        <v>0</v>
      </c>
      <c r="F44" s="92"/>
      <c r="G44" s="10">
        <f t="shared" si="7"/>
        <v>776864</v>
      </c>
    </row>
    <row r="45" spans="1:7">
      <c r="A45" s="5" t="s">
        <v>42</v>
      </c>
      <c r="B45" s="15">
        <v>0</v>
      </c>
      <c r="C45" s="62">
        <v>340000</v>
      </c>
      <c r="D45" s="10">
        <f t="shared" si="6"/>
        <v>340000</v>
      </c>
      <c r="E45" s="92">
        <v>0</v>
      </c>
      <c r="F45" s="92"/>
      <c r="G45" s="10">
        <f t="shared" si="7"/>
        <v>340000</v>
      </c>
    </row>
    <row r="46" spans="1:7">
      <c r="A46" s="5" t="s">
        <v>43</v>
      </c>
      <c r="B46" s="15"/>
      <c r="C46" s="62">
        <v>432500</v>
      </c>
      <c r="D46" s="10">
        <f t="shared" si="6"/>
        <v>432500</v>
      </c>
      <c r="E46" s="95">
        <v>60748.14</v>
      </c>
      <c r="F46" s="95">
        <v>30374.07</v>
      </c>
      <c r="G46" s="10">
        <f t="shared" si="7"/>
        <v>341377.79</v>
      </c>
    </row>
    <row r="47" spans="1:7">
      <c r="A47" s="5" t="s">
        <v>44</v>
      </c>
      <c r="B47" s="15">
        <v>0</v>
      </c>
      <c r="C47" s="62">
        <v>40000</v>
      </c>
      <c r="D47" s="10">
        <f t="shared" si="6"/>
        <v>40000</v>
      </c>
      <c r="E47" s="62"/>
      <c r="F47" s="95"/>
      <c r="G47" s="10">
        <f t="shared" si="7"/>
        <v>40000</v>
      </c>
    </row>
    <row r="48" spans="1:7">
      <c r="A48" s="5" t="s">
        <v>45</v>
      </c>
      <c r="B48" s="15">
        <v>0</v>
      </c>
      <c r="C48" s="62">
        <v>275000</v>
      </c>
      <c r="D48" s="10">
        <f t="shared" si="6"/>
        <v>275000</v>
      </c>
      <c r="E48" s="62"/>
      <c r="F48" s="95"/>
      <c r="G48" s="10">
        <f t="shared" si="7"/>
        <v>275000</v>
      </c>
    </row>
    <row r="49" spans="1:7">
      <c r="A49" s="5" t="s">
        <v>46</v>
      </c>
      <c r="B49" s="15">
        <v>0</v>
      </c>
      <c r="C49" s="62">
        <v>137500</v>
      </c>
      <c r="D49" s="10">
        <f t="shared" si="6"/>
        <v>137500</v>
      </c>
      <c r="E49" s="62"/>
      <c r="F49" s="95"/>
      <c r="G49" s="10">
        <f t="shared" si="7"/>
        <v>137500</v>
      </c>
    </row>
    <row r="50" spans="1:7">
      <c r="A50" s="5" t="s">
        <v>47</v>
      </c>
      <c r="B50" s="15">
        <v>0</v>
      </c>
      <c r="C50" s="62">
        <v>411000</v>
      </c>
      <c r="D50" s="10">
        <f t="shared" si="6"/>
        <v>411000</v>
      </c>
      <c r="E50" s="62"/>
      <c r="F50" s="95"/>
      <c r="G50" s="10">
        <f t="shared" si="7"/>
        <v>411000</v>
      </c>
    </row>
    <row r="51" spans="1:7">
      <c r="A51" s="5" t="s">
        <v>48</v>
      </c>
      <c r="B51" s="15">
        <v>9500000</v>
      </c>
      <c r="C51" s="62">
        <v>0</v>
      </c>
      <c r="D51" s="10">
        <f t="shared" si="6"/>
        <v>9500000</v>
      </c>
      <c r="E51" s="95">
        <v>929902</v>
      </c>
      <c r="F51" s="95">
        <v>552040</v>
      </c>
      <c r="G51" s="10">
        <f t="shared" si="7"/>
        <v>8018058</v>
      </c>
    </row>
    <row r="52" spans="1:7">
      <c r="A52" s="5" t="s">
        <v>49</v>
      </c>
      <c r="B52" s="15">
        <v>0</v>
      </c>
      <c r="C52" s="62">
        <v>2294924</v>
      </c>
      <c r="D52" s="10">
        <f t="shared" si="6"/>
        <v>2294924</v>
      </c>
      <c r="E52" s="62"/>
      <c r="F52" s="92"/>
      <c r="G52" s="10">
        <f t="shared" si="7"/>
        <v>2294924</v>
      </c>
    </row>
    <row r="53" spans="1:7">
      <c r="A53" s="5"/>
      <c r="B53" s="97"/>
      <c r="C53" s="62"/>
      <c r="D53" s="10"/>
      <c r="E53" s="62"/>
      <c r="F53" s="92"/>
      <c r="G53" s="10">
        <f t="shared" si="3"/>
        <v>0</v>
      </c>
    </row>
    <row r="54" spans="1:7">
      <c r="A54" s="4" t="s">
        <v>50</v>
      </c>
      <c r="B54" s="14">
        <f>SUM(B55:B75)</f>
        <v>10383370</v>
      </c>
      <c r="C54" s="14">
        <f t="shared" ref="C54:D54" si="8">SUM(C55:C75)</f>
        <v>5108893</v>
      </c>
      <c r="D54" s="14">
        <f t="shared" si="8"/>
        <v>15492263</v>
      </c>
      <c r="E54" s="14">
        <f>SUM(E55:E75)</f>
        <v>868373.03</v>
      </c>
      <c r="F54" s="14">
        <f>SUM(F55:F75)</f>
        <v>458423.48</v>
      </c>
      <c r="G54" s="14">
        <f>SUM(G55:G75)</f>
        <v>14122968.49</v>
      </c>
    </row>
    <row r="55" spans="1:7">
      <c r="A55" s="4" t="s">
        <v>126</v>
      </c>
      <c r="B55" s="15">
        <v>545029</v>
      </c>
      <c r="C55" s="62">
        <v>2282547</v>
      </c>
      <c r="D55" s="10">
        <f>B55+C55</f>
        <v>2827576</v>
      </c>
      <c r="E55" s="95">
        <v>88294</v>
      </c>
      <c r="F55" s="95">
        <v>18463.88</v>
      </c>
      <c r="G55" s="10">
        <f t="shared" ref="G55:G75" si="9">D55-E55-F55</f>
        <v>2720818.12</v>
      </c>
    </row>
    <row r="56" spans="1:7">
      <c r="A56" s="4" t="s">
        <v>51</v>
      </c>
      <c r="B56" s="15">
        <v>0</v>
      </c>
      <c r="C56" s="62">
        <v>29000</v>
      </c>
      <c r="D56" s="10">
        <f t="shared" ref="D56:D75" si="10">B56+C56</f>
        <v>29000</v>
      </c>
      <c r="E56" s="92">
        <v>0</v>
      </c>
      <c r="F56" s="92"/>
      <c r="G56" s="10">
        <f t="shared" si="9"/>
        <v>29000</v>
      </c>
    </row>
    <row r="57" spans="1:7">
      <c r="A57" s="4" t="s">
        <v>52</v>
      </c>
      <c r="B57" s="15">
        <v>4668341</v>
      </c>
      <c r="C57" s="62">
        <v>-4533041</v>
      </c>
      <c r="D57" s="10">
        <f t="shared" si="10"/>
        <v>135300</v>
      </c>
      <c r="E57" s="92">
        <v>0</v>
      </c>
      <c r="F57" s="92"/>
      <c r="G57" s="10">
        <f t="shared" si="9"/>
        <v>135300</v>
      </c>
    </row>
    <row r="58" spans="1:7">
      <c r="A58" s="4" t="s">
        <v>53</v>
      </c>
      <c r="B58" s="15">
        <v>0</v>
      </c>
      <c r="C58" s="62">
        <v>0</v>
      </c>
      <c r="D58" s="10">
        <f t="shared" si="10"/>
        <v>0</v>
      </c>
      <c r="E58" s="92">
        <v>0</v>
      </c>
      <c r="F58" s="92"/>
      <c r="G58" s="10">
        <f t="shared" si="9"/>
        <v>0</v>
      </c>
    </row>
    <row r="59" spans="1:7">
      <c r="A59" s="4" t="s">
        <v>54</v>
      </c>
      <c r="B59" s="15">
        <v>0</v>
      </c>
      <c r="C59" s="62">
        <v>472222</v>
      </c>
      <c r="D59" s="10">
        <f t="shared" si="10"/>
        <v>472222</v>
      </c>
      <c r="E59" s="92">
        <v>0</v>
      </c>
      <c r="F59" s="92"/>
      <c r="G59" s="10">
        <f t="shared" si="9"/>
        <v>472222</v>
      </c>
    </row>
    <row r="60" spans="1:7">
      <c r="A60" s="4" t="s">
        <v>55</v>
      </c>
      <c r="B60" s="15">
        <v>0</v>
      </c>
      <c r="C60" s="62">
        <v>1176371.3600000001</v>
      </c>
      <c r="D60" s="10">
        <f t="shared" si="10"/>
        <v>1176371.3600000001</v>
      </c>
      <c r="E60" s="95">
        <v>11178</v>
      </c>
      <c r="F60" s="95"/>
      <c r="G60" s="10">
        <f t="shared" si="9"/>
        <v>1165193.3600000001</v>
      </c>
    </row>
    <row r="61" spans="1:7">
      <c r="A61" s="4" t="s">
        <v>56</v>
      </c>
      <c r="B61" s="15">
        <v>0</v>
      </c>
      <c r="C61" s="62">
        <v>77000</v>
      </c>
      <c r="D61" s="10">
        <f t="shared" si="10"/>
        <v>77000</v>
      </c>
      <c r="E61" s="95"/>
      <c r="F61" s="95"/>
      <c r="G61" s="10">
        <f t="shared" si="9"/>
        <v>77000</v>
      </c>
    </row>
    <row r="62" spans="1:7">
      <c r="A62" s="4" t="s">
        <v>57</v>
      </c>
      <c r="B62" s="15">
        <v>0</v>
      </c>
      <c r="C62" s="62">
        <v>0</v>
      </c>
      <c r="D62" s="10">
        <f t="shared" si="10"/>
        <v>0</v>
      </c>
      <c r="E62" s="95"/>
      <c r="F62" s="95"/>
      <c r="G62" s="10">
        <f t="shared" si="9"/>
        <v>0</v>
      </c>
    </row>
    <row r="63" spans="1:7" s="60" customFormat="1">
      <c r="A63" s="4" t="s">
        <v>141</v>
      </c>
      <c r="B63" s="15"/>
      <c r="C63" s="62">
        <v>42498</v>
      </c>
      <c r="D63" s="10">
        <f t="shared" si="10"/>
        <v>42498</v>
      </c>
      <c r="E63" s="95"/>
      <c r="F63" s="95"/>
      <c r="G63" s="10"/>
    </row>
    <row r="64" spans="1:7">
      <c r="A64" s="4" t="s">
        <v>58</v>
      </c>
      <c r="B64" s="15">
        <v>0</v>
      </c>
      <c r="C64" s="62">
        <v>60000</v>
      </c>
      <c r="D64" s="10">
        <f t="shared" si="10"/>
        <v>60000</v>
      </c>
      <c r="E64" s="95"/>
      <c r="F64" s="95"/>
      <c r="G64" s="10">
        <f t="shared" si="9"/>
        <v>60000</v>
      </c>
    </row>
    <row r="65" spans="1:7">
      <c r="A65" s="4" t="s">
        <v>59</v>
      </c>
      <c r="B65" s="15">
        <v>0</v>
      </c>
      <c r="C65" s="62">
        <v>210981.3</v>
      </c>
      <c r="D65" s="10">
        <f t="shared" si="10"/>
        <v>210981.3</v>
      </c>
      <c r="E65" s="95"/>
      <c r="F65" s="95"/>
      <c r="G65" s="10">
        <f t="shared" si="9"/>
        <v>210981.3</v>
      </c>
    </row>
    <row r="66" spans="1:7">
      <c r="A66" s="4" t="s">
        <v>60</v>
      </c>
      <c r="B66" s="15">
        <v>0</v>
      </c>
      <c r="C66" s="62">
        <v>204040</v>
      </c>
      <c r="D66" s="10">
        <f t="shared" si="10"/>
        <v>204040</v>
      </c>
      <c r="E66" s="95">
        <v>4484</v>
      </c>
      <c r="F66" s="95">
        <v>10761.6</v>
      </c>
      <c r="G66" s="10">
        <f t="shared" si="9"/>
        <v>188794.4</v>
      </c>
    </row>
    <row r="67" spans="1:7">
      <c r="A67" s="5" t="s">
        <v>61</v>
      </c>
      <c r="B67" s="15">
        <v>1920000</v>
      </c>
      <c r="C67" s="62">
        <v>1020000</v>
      </c>
      <c r="D67" s="10">
        <f t="shared" si="10"/>
        <v>2940000</v>
      </c>
      <c r="E67" s="62">
        <v>735000</v>
      </c>
      <c r="F67" s="92">
        <v>245000</v>
      </c>
      <c r="G67" s="10">
        <f t="shared" si="9"/>
        <v>1960000</v>
      </c>
    </row>
    <row r="68" spans="1:7">
      <c r="A68" s="5" t="s">
        <v>62</v>
      </c>
      <c r="B68" s="15">
        <v>0</v>
      </c>
      <c r="C68" s="62">
        <v>120000</v>
      </c>
      <c r="D68" s="10">
        <f t="shared" si="10"/>
        <v>120000</v>
      </c>
      <c r="E68" s="62"/>
      <c r="F68" s="92"/>
      <c r="G68" s="10">
        <f t="shared" si="9"/>
        <v>120000</v>
      </c>
    </row>
    <row r="69" spans="1:7">
      <c r="A69" s="5" t="s">
        <v>63</v>
      </c>
      <c r="B69" s="15">
        <v>0</v>
      </c>
      <c r="C69" s="62">
        <v>189304</v>
      </c>
      <c r="D69" s="10">
        <f t="shared" si="10"/>
        <v>189304</v>
      </c>
      <c r="E69" s="62"/>
      <c r="F69" s="92"/>
      <c r="G69" s="10">
        <f t="shared" si="9"/>
        <v>189304</v>
      </c>
    </row>
    <row r="70" spans="1:7">
      <c r="A70" s="5" t="s">
        <v>64</v>
      </c>
      <c r="B70" s="15">
        <v>0</v>
      </c>
      <c r="C70" s="62">
        <v>5000</v>
      </c>
      <c r="D70" s="10">
        <f t="shared" si="10"/>
        <v>5000</v>
      </c>
      <c r="E70" s="62"/>
      <c r="F70" s="92"/>
      <c r="G70" s="10">
        <f t="shared" si="9"/>
        <v>5000</v>
      </c>
    </row>
    <row r="71" spans="1:7">
      <c r="A71" s="5" t="s">
        <v>65</v>
      </c>
      <c r="B71" s="15">
        <v>3250000</v>
      </c>
      <c r="C71" s="62">
        <v>-3038348</v>
      </c>
      <c r="D71" s="10">
        <f t="shared" si="10"/>
        <v>211652</v>
      </c>
      <c r="E71" s="62"/>
      <c r="F71" s="92"/>
      <c r="G71" s="10">
        <f t="shared" si="9"/>
        <v>211652</v>
      </c>
    </row>
    <row r="72" spans="1:7">
      <c r="A72" s="5" t="s">
        <v>66</v>
      </c>
      <c r="B72" s="15">
        <v>0</v>
      </c>
      <c r="C72" s="62">
        <v>2348270.34</v>
      </c>
      <c r="D72" s="10">
        <f t="shared" si="10"/>
        <v>2348270.34</v>
      </c>
      <c r="E72" s="95">
        <v>29417.03</v>
      </c>
      <c r="F72" s="95">
        <v>184198</v>
      </c>
      <c r="G72" s="10">
        <f t="shared" si="9"/>
        <v>2134655.31</v>
      </c>
    </row>
    <row r="73" spans="1:7">
      <c r="A73" s="5" t="s">
        <v>67</v>
      </c>
      <c r="B73" s="15">
        <v>0</v>
      </c>
      <c r="C73" s="62">
        <v>1110000</v>
      </c>
      <c r="D73" s="10">
        <f t="shared" si="10"/>
        <v>1110000</v>
      </c>
      <c r="E73" s="62"/>
      <c r="F73" s="92"/>
      <c r="G73" s="10">
        <f t="shared" si="9"/>
        <v>1110000</v>
      </c>
    </row>
    <row r="74" spans="1:7">
      <c r="A74" s="5" t="s">
        <v>68</v>
      </c>
      <c r="B74" s="15">
        <v>0</v>
      </c>
      <c r="C74" s="62">
        <v>316000</v>
      </c>
      <c r="D74" s="10">
        <f t="shared" si="10"/>
        <v>316000</v>
      </c>
      <c r="E74" s="62"/>
      <c r="F74" s="92"/>
      <c r="G74" s="10">
        <f t="shared" si="9"/>
        <v>316000</v>
      </c>
    </row>
    <row r="75" spans="1:7">
      <c r="A75" s="5" t="s">
        <v>69</v>
      </c>
      <c r="B75" s="15">
        <v>0</v>
      </c>
      <c r="C75" s="62">
        <v>3017048</v>
      </c>
      <c r="D75" s="10">
        <f t="shared" si="10"/>
        <v>3017048</v>
      </c>
      <c r="E75" s="62"/>
      <c r="F75" s="92">
        <v>0</v>
      </c>
      <c r="G75" s="10">
        <f t="shared" si="9"/>
        <v>3017048</v>
      </c>
    </row>
    <row r="76" spans="1:7">
      <c r="A76" s="5"/>
      <c r="B76" s="97"/>
      <c r="C76" s="62"/>
      <c r="D76" s="10"/>
      <c r="E76" s="62"/>
      <c r="F76" s="92"/>
      <c r="G76" s="10">
        <f t="shared" ref="G76:G93" si="11">D76-E76</f>
        <v>0</v>
      </c>
    </row>
    <row r="77" spans="1:7">
      <c r="A77" s="4" t="s">
        <v>70</v>
      </c>
      <c r="B77" s="14">
        <f>SUM(B78:B81)</f>
        <v>700000</v>
      </c>
      <c r="C77" s="14">
        <f t="shared" ref="C77:D77" si="12">SUM(C78:C81)</f>
        <v>0</v>
      </c>
      <c r="D77" s="14">
        <f t="shared" si="12"/>
        <v>700000</v>
      </c>
      <c r="E77" s="14">
        <f t="shared" ref="E77:F77" si="13">SUM(E78:E81)</f>
        <v>54400</v>
      </c>
      <c r="F77" s="14">
        <f t="shared" si="13"/>
        <v>0</v>
      </c>
      <c r="G77" s="14">
        <f t="shared" ref="G77" si="14">SUM(G78:G81)</f>
        <v>645600</v>
      </c>
    </row>
    <row r="78" spans="1:7">
      <c r="A78" s="4" t="s">
        <v>71</v>
      </c>
      <c r="B78" s="15"/>
      <c r="C78" s="3">
        <v>0</v>
      </c>
      <c r="D78" s="10">
        <f>B78+C78</f>
        <v>0</v>
      </c>
      <c r="E78" s="62"/>
      <c r="F78" s="92"/>
      <c r="G78" s="10">
        <f t="shared" ref="G78:G80" si="15">D78-E78-F78</f>
        <v>0</v>
      </c>
    </row>
    <row r="79" spans="1:7">
      <c r="A79" s="4" t="s">
        <v>72</v>
      </c>
      <c r="B79" s="15">
        <v>200000</v>
      </c>
      <c r="C79" s="3">
        <v>0</v>
      </c>
      <c r="D79" s="10">
        <f t="shared" ref="D79:D81" si="16">B79+C79</f>
        <v>200000</v>
      </c>
      <c r="E79" s="95">
        <v>54400</v>
      </c>
      <c r="F79" s="95"/>
      <c r="G79" s="10">
        <f t="shared" si="15"/>
        <v>145600</v>
      </c>
    </row>
    <row r="80" spans="1:7">
      <c r="A80" s="5" t="s">
        <v>73</v>
      </c>
      <c r="B80" s="15">
        <v>500000</v>
      </c>
      <c r="C80" s="62">
        <v>0</v>
      </c>
      <c r="D80" s="10">
        <f t="shared" si="16"/>
        <v>500000</v>
      </c>
      <c r="E80" s="62"/>
      <c r="F80" s="92"/>
      <c r="G80" s="10">
        <f t="shared" si="15"/>
        <v>500000</v>
      </c>
    </row>
    <row r="81" spans="1:7">
      <c r="A81" s="5" t="s">
        <v>74</v>
      </c>
      <c r="B81" s="15">
        <v>0</v>
      </c>
      <c r="C81" s="62"/>
      <c r="D81" s="10">
        <f t="shared" si="16"/>
        <v>0</v>
      </c>
      <c r="E81" s="62"/>
      <c r="F81" s="92"/>
      <c r="G81" s="10">
        <f t="shared" si="11"/>
        <v>0</v>
      </c>
    </row>
    <row r="82" spans="1:7">
      <c r="A82" s="5"/>
      <c r="B82" s="97"/>
      <c r="C82" s="62"/>
      <c r="D82" s="10">
        <v>0</v>
      </c>
      <c r="E82" s="62"/>
      <c r="F82" s="92"/>
      <c r="G82" s="10">
        <f t="shared" si="11"/>
        <v>0</v>
      </c>
    </row>
    <row r="83" spans="1:7">
      <c r="A83" s="4" t="s">
        <v>75</v>
      </c>
      <c r="B83" s="17">
        <f>SUM(B84:B92)</f>
        <v>4504514</v>
      </c>
      <c r="C83" s="17">
        <f t="shared" ref="C83:D83" si="17">SUM(C84:C92)</f>
        <v>1053192</v>
      </c>
      <c r="D83" s="17">
        <f t="shared" si="17"/>
        <v>5557706</v>
      </c>
      <c r="E83" s="17">
        <f t="shared" ref="E83" si="18">SUM(E84:E92)</f>
        <v>0</v>
      </c>
      <c r="F83" s="17"/>
      <c r="G83" s="17">
        <f t="shared" ref="G83" si="19">SUM(G84:G92)</f>
        <v>5557706</v>
      </c>
    </row>
    <row r="84" spans="1:7">
      <c r="A84" s="5" t="s">
        <v>76</v>
      </c>
      <c r="B84" s="15">
        <v>4504514</v>
      </c>
      <c r="C84" s="62">
        <v>-1119925</v>
      </c>
      <c r="D84" s="10">
        <f>B84+C84</f>
        <v>3384589</v>
      </c>
      <c r="E84" s="2"/>
      <c r="F84" s="91"/>
      <c r="G84" s="10">
        <f t="shared" si="11"/>
        <v>3384589</v>
      </c>
    </row>
    <row r="85" spans="1:7">
      <c r="A85" s="5" t="s">
        <v>77</v>
      </c>
      <c r="B85" s="15"/>
      <c r="C85" s="10">
        <v>925539</v>
      </c>
      <c r="D85" s="10">
        <f t="shared" ref="D85:D92" si="20">B85+C85</f>
        <v>925539</v>
      </c>
      <c r="E85" s="62"/>
      <c r="F85" s="92"/>
      <c r="G85" s="10">
        <f t="shared" si="11"/>
        <v>925539</v>
      </c>
    </row>
    <row r="86" spans="1:7">
      <c r="A86" s="5" t="s">
        <v>78</v>
      </c>
      <c r="B86" s="15"/>
      <c r="C86" s="10">
        <v>16000</v>
      </c>
      <c r="D86" s="10">
        <f t="shared" si="20"/>
        <v>16000</v>
      </c>
      <c r="E86" s="62"/>
      <c r="F86" s="92"/>
      <c r="G86" s="10">
        <f t="shared" si="11"/>
        <v>16000</v>
      </c>
    </row>
    <row r="87" spans="1:7">
      <c r="A87" s="5" t="s">
        <v>79</v>
      </c>
      <c r="B87" s="15"/>
      <c r="C87" s="10">
        <v>10400</v>
      </c>
      <c r="D87" s="10">
        <f t="shared" si="20"/>
        <v>10400</v>
      </c>
      <c r="E87" s="62"/>
      <c r="F87" s="92"/>
      <c r="G87" s="10">
        <f t="shared" si="11"/>
        <v>10400</v>
      </c>
    </row>
    <row r="88" spans="1:7">
      <c r="A88" s="6" t="s">
        <v>80</v>
      </c>
      <c r="B88" s="15"/>
      <c r="C88" s="10">
        <v>250000</v>
      </c>
      <c r="D88" s="10">
        <f t="shared" si="20"/>
        <v>250000</v>
      </c>
      <c r="E88" s="62"/>
      <c r="F88" s="92"/>
      <c r="G88" s="10">
        <f t="shared" si="11"/>
        <v>250000</v>
      </c>
    </row>
    <row r="89" spans="1:7">
      <c r="A89" s="5" t="s">
        <v>81</v>
      </c>
      <c r="B89" s="15"/>
      <c r="C89" s="10">
        <v>279044</v>
      </c>
      <c r="D89" s="10">
        <f t="shared" si="20"/>
        <v>279044</v>
      </c>
      <c r="E89" s="62"/>
      <c r="F89" s="92"/>
      <c r="G89" s="10">
        <f t="shared" si="11"/>
        <v>279044</v>
      </c>
    </row>
    <row r="90" spans="1:7">
      <c r="A90" s="5" t="s">
        <v>82</v>
      </c>
      <c r="B90" s="15"/>
      <c r="C90" s="62">
        <v>0</v>
      </c>
      <c r="D90" s="10">
        <f t="shared" si="20"/>
        <v>0</v>
      </c>
      <c r="E90" s="62"/>
      <c r="F90" s="92"/>
      <c r="G90" s="10">
        <f t="shared" si="11"/>
        <v>0</v>
      </c>
    </row>
    <row r="91" spans="1:7">
      <c r="A91" s="5" t="s">
        <v>83</v>
      </c>
      <c r="B91" s="15"/>
      <c r="C91" s="62">
        <v>0</v>
      </c>
      <c r="D91" s="10">
        <f t="shared" si="20"/>
        <v>0</v>
      </c>
      <c r="E91" s="62"/>
      <c r="F91" s="92"/>
      <c r="G91" s="10">
        <f t="shared" si="11"/>
        <v>0</v>
      </c>
    </row>
    <row r="92" spans="1:7">
      <c r="A92" s="5" t="s">
        <v>84</v>
      </c>
      <c r="B92" s="15">
        <v>0</v>
      </c>
      <c r="C92" s="62">
        <v>692134</v>
      </c>
      <c r="D92" s="10">
        <f t="shared" si="20"/>
        <v>692134</v>
      </c>
      <c r="E92" s="62"/>
      <c r="F92" s="92"/>
      <c r="G92" s="10">
        <f t="shared" si="11"/>
        <v>692134</v>
      </c>
    </row>
    <row r="93" spans="1:7">
      <c r="A93" s="5"/>
      <c r="B93" s="97"/>
      <c r="C93" s="62"/>
      <c r="D93" s="10"/>
      <c r="E93" s="62"/>
      <c r="F93" s="92"/>
      <c r="G93" s="10">
        <f t="shared" si="11"/>
        <v>0</v>
      </c>
    </row>
    <row r="94" spans="1:7" ht="15.75">
      <c r="A94" s="11" t="s">
        <v>85</v>
      </c>
      <c r="B94" s="14">
        <f>B83+B77+B54+B27+B8</f>
        <v>211554800</v>
      </c>
      <c r="C94" s="14">
        <f>C8+C27+C54+C83</f>
        <v>0</v>
      </c>
      <c r="D94" s="14">
        <f>D83+D77+D54+D27+D8</f>
        <v>211554799.99999997</v>
      </c>
      <c r="E94" s="14">
        <f>E83+E77+E54+E27+E8</f>
        <v>25439733.169999998</v>
      </c>
      <c r="F94" s="14">
        <f>F83+F77+F54+F27+F8</f>
        <v>9796058.9700000007</v>
      </c>
      <c r="G94" s="14">
        <f>G83+G77+G54+G27+G8</f>
        <v>176276509.86000001</v>
      </c>
    </row>
  </sheetData>
  <mergeCells count="4">
    <mergeCell ref="A3:E3"/>
    <mergeCell ref="A4:E4"/>
    <mergeCell ref="A5:E5"/>
    <mergeCell ref="A6:E6"/>
  </mergeCells>
  <pageMargins left="0.70866141732283472" right="0.70866141732283472" top="0.74803149606299213" bottom="0.74803149606299213" header="0.31496062992125984" footer="0.31496062992125984"/>
  <pageSetup scale="80" orientation="landscape" r:id="rId1"/>
  <ignoredErrors>
    <ignoredError sqref="C9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4:F13"/>
  <sheetViews>
    <sheetView workbookViewId="0">
      <selection activeCell="F25" sqref="F25"/>
    </sheetView>
  </sheetViews>
  <sheetFormatPr baseColWidth="10" defaultColWidth="11.42578125" defaultRowHeight="15"/>
  <cols>
    <col min="4" max="4" width="28.42578125" customWidth="1"/>
    <col min="5" max="5" width="66.5703125" customWidth="1"/>
    <col min="6" max="6" width="24.140625" customWidth="1"/>
  </cols>
  <sheetData>
    <row r="4" spans="2:6">
      <c r="B4" s="108" t="s">
        <v>1</v>
      </c>
      <c r="C4" s="108"/>
      <c r="D4" s="108"/>
      <c r="E4" s="108"/>
      <c r="F4" s="108"/>
    </row>
    <row r="5" spans="2:6">
      <c r="B5" s="109" t="s">
        <v>110</v>
      </c>
      <c r="C5" s="109"/>
      <c r="D5" s="109"/>
      <c r="E5" s="109"/>
      <c r="F5" s="109"/>
    </row>
    <row r="6" spans="2:6" ht="21">
      <c r="B6" s="110" t="s">
        <v>158</v>
      </c>
      <c r="C6" s="110"/>
      <c r="D6" s="110"/>
      <c r="E6" s="110"/>
      <c r="F6" s="110"/>
    </row>
    <row r="7" spans="2:6" ht="51">
      <c r="B7" s="55" t="s">
        <v>111</v>
      </c>
      <c r="C7" s="55" t="s">
        <v>112</v>
      </c>
      <c r="D7" s="54" t="s">
        <v>113</v>
      </c>
      <c r="E7" s="54" t="s">
        <v>114</v>
      </c>
      <c r="F7" s="55" t="s">
        <v>115</v>
      </c>
    </row>
    <row r="8" spans="2:6" ht="48.75" customHeight="1">
      <c r="B8" s="58">
        <v>43061</v>
      </c>
      <c r="C8" s="51">
        <v>2872397</v>
      </c>
      <c r="D8" s="59" t="s">
        <v>116</v>
      </c>
      <c r="E8" s="53" t="s">
        <v>117</v>
      </c>
      <c r="F8" s="50">
        <v>79500</v>
      </c>
    </row>
    <row r="9" spans="2:6">
      <c r="B9" s="58"/>
      <c r="C9" s="51"/>
      <c r="D9" s="56"/>
      <c r="E9" s="53"/>
      <c r="F9" s="50"/>
    </row>
    <row r="10" spans="2:6">
      <c r="B10" s="111" t="s">
        <v>108</v>
      </c>
      <c r="C10" s="112"/>
      <c r="D10" s="112"/>
      <c r="E10" s="113"/>
      <c r="F10" s="52">
        <f>F8</f>
        <v>79500</v>
      </c>
    </row>
    <row r="11" spans="2:6">
      <c r="B11" s="49"/>
      <c r="C11" s="49"/>
      <c r="D11" s="57"/>
      <c r="E11" s="49"/>
      <c r="F11" s="49"/>
    </row>
    <row r="12" spans="2:6">
      <c r="B12" s="49"/>
      <c r="C12" s="49"/>
      <c r="D12" s="57"/>
      <c r="E12" s="49"/>
      <c r="F12" s="49"/>
    </row>
    <row r="13" spans="2:6">
      <c r="B13" s="49"/>
      <c r="C13" s="49"/>
      <c r="D13" s="57"/>
      <c r="E13" s="49"/>
      <c r="F13" s="49"/>
    </row>
  </sheetData>
  <mergeCells count="4">
    <mergeCell ref="B4:F4"/>
    <mergeCell ref="B5:F5"/>
    <mergeCell ref="B6:F6"/>
    <mergeCell ref="B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M40"/>
  <sheetViews>
    <sheetView tabSelected="1" workbookViewId="0">
      <selection activeCell="G24" sqref="G24"/>
    </sheetView>
  </sheetViews>
  <sheetFormatPr baseColWidth="10" defaultColWidth="11.42578125" defaultRowHeight="15"/>
  <cols>
    <col min="1" max="1" width="3.140625" customWidth="1"/>
    <col min="2" max="2" width="56.42578125" customWidth="1"/>
    <col min="3" max="3" width="16.140625" style="60" customWidth="1"/>
    <col min="4" max="4" width="15.5703125" customWidth="1"/>
  </cols>
  <sheetData>
    <row r="2" spans="2:6" ht="18.75">
      <c r="B2" s="114" t="s">
        <v>1</v>
      </c>
      <c r="C2" s="114"/>
      <c r="D2" s="114"/>
      <c r="E2" s="34"/>
    </row>
    <row r="3" spans="2:6" ht="18.75">
      <c r="B3" s="115" t="s">
        <v>94</v>
      </c>
      <c r="C3" s="115"/>
      <c r="D3" s="115"/>
      <c r="E3" s="34"/>
    </row>
    <row r="4" spans="2:6" ht="21">
      <c r="B4" s="100" t="s">
        <v>159</v>
      </c>
      <c r="C4" s="100"/>
      <c r="D4" s="100"/>
      <c r="E4" s="35"/>
      <c r="F4" s="35"/>
    </row>
    <row r="5" spans="2:6" ht="15.75" thickBot="1">
      <c r="B5" s="34"/>
      <c r="D5" s="34"/>
      <c r="E5" s="34"/>
    </row>
    <row r="6" spans="2:6">
      <c r="B6" s="36" t="s">
        <v>95</v>
      </c>
      <c r="C6" s="76" t="s">
        <v>124</v>
      </c>
      <c r="D6" s="37" t="s">
        <v>96</v>
      </c>
      <c r="E6" s="34"/>
    </row>
    <row r="7" spans="2:6">
      <c r="B7" s="38" t="s">
        <v>97</v>
      </c>
      <c r="C7" s="77"/>
      <c r="D7" s="36"/>
      <c r="E7" s="34"/>
    </row>
    <row r="8" spans="2:6">
      <c r="B8" s="39" t="s">
        <v>98</v>
      </c>
      <c r="C8" s="79"/>
      <c r="D8" s="40"/>
      <c r="E8" s="34"/>
    </row>
    <row r="9" spans="2:6">
      <c r="B9" s="39" t="s">
        <v>99</v>
      </c>
      <c r="C9" s="79"/>
      <c r="D9" s="40">
        <v>647791.97</v>
      </c>
      <c r="E9" s="34"/>
    </row>
    <row r="10" spans="2:6">
      <c r="B10" s="39" t="s">
        <v>100</v>
      </c>
      <c r="C10" s="79"/>
      <c r="D10" s="40">
        <v>9000</v>
      </c>
      <c r="E10" s="34"/>
    </row>
    <row r="11" spans="2:6">
      <c r="B11" s="39" t="s">
        <v>101</v>
      </c>
      <c r="C11" s="79"/>
      <c r="D11" s="40">
        <v>61</v>
      </c>
      <c r="E11" s="34"/>
    </row>
    <row r="12" spans="2:6">
      <c r="B12" s="39" t="s">
        <v>102</v>
      </c>
      <c r="C12" s="79"/>
      <c r="D12" s="40"/>
      <c r="E12" s="34"/>
    </row>
    <row r="13" spans="2:6">
      <c r="B13" s="39" t="s">
        <v>103</v>
      </c>
      <c r="C13" s="79"/>
      <c r="D13" s="40"/>
      <c r="E13" s="34"/>
    </row>
    <row r="14" spans="2:6">
      <c r="B14" s="39" t="s">
        <v>104</v>
      </c>
      <c r="C14" s="79"/>
      <c r="D14" s="40">
        <v>20000</v>
      </c>
    </row>
    <row r="15" spans="2:6">
      <c r="B15" s="39" t="s">
        <v>105</v>
      </c>
      <c r="C15" s="79"/>
      <c r="D15" s="40"/>
    </row>
    <row r="16" spans="2:6" s="60" customFormat="1">
      <c r="B16" s="39" t="s">
        <v>106</v>
      </c>
      <c r="C16" s="79"/>
      <c r="D16" s="80">
        <f>C17+C18+C19+C20</f>
        <v>133700</v>
      </c>
    </row>
    <row r="17" spans="2:13">
      <c r="B17" s="79" t="s">
        <v>145</v>
      </c>
      <c r="C17" s="20">
        <v>132300</v>
      </c>
      <c r="D17" s="40"/>
    </row>
    <row r="18" spans="2:13" s="60" customFormat="1">
      <c r="B18" s="79" t="s">
        <v>121</v>
      </c>
      <c r="C18" s="80">
        <v>1400</v>
      </c>
      <c r="D18" s="80"/>
    </row>
    <row r="19" spans="2:13" s="60" customFormat="1">
      <c r="B19" s="79" t="s">
        <v>122</v>
      </c>
      <c r="C19" s="47"/>
      <c r="D19" s="80"/>
    </row>
    <row r="20" spans="2:13" s="60" customFormat="1">
      <c r="B20" s="79" t="s">
        <v>123</v>
      </c>
      <c r="C20" s="79"/>
      <c r="D20" s="80"/>
    </row>
    <row r="21" spans="2:13">
      <c r="B21" s="39" t="s">
        <v>107</v>
      </c>
      <c r="C21" s="79"/>
      <c r="D21" s="40">
        <v>0</v>
      </c>
    </row>
    <row r="22" spans="2:13">
      <c r="B22" s="39" t="s">
        <v>92</v>
      </c>
      <c r="C22" s="79"/>
      <c r="D22" s="41">
        <f>SUM(D8:D21)</f>
        <v>810552.97</v>
      </c>
      <c r="I22" s="60"/>
      <c r="J22" s="60"/>
      <c r="K22" s="60"/>
      <c r="L22" s="60"/>
      <c r="M22" s="60"/>
    </row>
    <row r="23" spans="2:13">
      <c r="B23" s="42"/>
      <c r="C23" s="81"/>
      <c r="D23" s="42"/>
      <c r="I23" s="61"/>
      <c r="J23" s="60"/>
      <c r="K23" s="60"/>
      <c r="L23" s="60"/>
      <c r="M23" s="60"/>
    </row>
    <row r="24" spans="2:13">
      <c r="B24" s="79" t="s">
        <v>165</v>
      </c>
      <c r="C24" s="79"/>
      <c r="D24" s="43">
        <f>D22</f>
        <v>810552.97</v>
      </c>
      <c r="I24" s="60"/>
      <c r="J24" s="60"/>
      <c r="K24" s="60"/>
      <c r="L24" s="60"/>
      <c r="M24" s="60"/>
    </row>
    <row r="25" spans="2:13">
      <c r="B25" s="79"/>
      <c r="C25" s="79"/>
      <c r="D25" s="44"/>
      <c r="I25" s="60"/>
      <c r="J25" s="60"/>
      <c r="K25" s="60"/>
      <c r="L25" s="60"/>
      <c r="M25" s="60"/>
    </row>
    <row r="26" spans="2:13">
      <c r="B26" s="39"/>
      <c r="C26" s="79"/>
      <c r="D26" s="43"/>
      <c r="I26" s="60"/>
      <c r="J26" s="60"/>
      <c r="K26" s="60"/>
      <c r="L26" s="60"/>
      <c r="M26" s="60"/>
    </row>
    <row r="27" spans="2:13">
      <c r="B27" s="45"/>
      <c r="C27" s="82"/>
      <c r="D27" s="45"/>
      <c r="I27" s="60"/>
      <c r="J27" s="60"/>
      <c r="K27" s="60"/>
      <c r="L27" s="60"/>
      <c r="M27" s="61"/>
    </row>
    <row r="28" spans="2:13">
      <c r="B28" s="78" t="s">
        <v>144</v>
      </c>
      <c r="C28" s="78"/>
      <c r="D28" s="48">
        <f>D24</f>
        <v>810552.97</v>
      </c>
    </row>
    <row r="29" spans="2:13">
      <c r="I29" s="60"/>
      <c r="J29" s="60"/>
      <c r="K29" s="60"/>
    </row>
    <row r="30" spans="2:13">
      <c r="B30" s="79" t="s">
        <v>166</v>
      </c>
      <c r="C30" s="43">
        <f>D28-C31</f>
        <v>776397.97</v>
      </c>
      <c r="I30" s="60"/>
      <c r="J30" s="60"/>
      <c r="K30" s="60"/>
    </row>
    <row r="31" spans="2:13">
      <c r="B31" s="79" t="s">
        <v>143</v>
      </c>
      <c r="C31" s="44">
        <v>34155</v>
      </c>
      <c r="I31" s="60"/>
      <c r="J31" s="60"/>
      <c r="K31" s="60"/>
    </row>
    <row r="32" spans="2:13">
      <c r="B32" s="79" t="s">
        <v>108</v>
      </c>
      <c r="C32" s="43">
        <f>SUM(C30:C31)</f>
        <v>810552.97</v>
      </c>
      <c r="D32" s="31"/>
      <c r="E32" s="61"/>
      <c r="F32" s="31"/>
      <c r="G32" s="60"/>
      <c r="H32" s="60"/>
      <c r="I32" s="60"/>
      <c r="J32" s="60"/>
      <c r="K32" s="60"/>
    </row>
    <row r="33" spans="2:11">
      <c r="B33" s="82"/>
      <c r="C33" s="82"/>
      <c r="D33" s="31"/>
      <c r="E33" s="60"/>
      <c r="F33" s="60"/>
      <c r="G33" s="60"/>
      <c r="H33" s="60"/>
      <c r="I33" s="60"/>
      <c r="J33" s="60"/>
      <c r="K33" s="60"/>
    </row>
    <row r="34" spans="2:11">
      <c r="B34" s="46" t="s">
        <v>109</v>
      </c>
      <c r="D34" s="31"/>
      <c r="E34" s="60"/>
      <c r="F34" s="60"/>
      <c r="G34" s="60"/>
      <c r="H34" s="60"/>
    </row>
    <row r="35" spans="2:11">
      <c r="D35" s="31"/>
      <c r="E35" s="60"/>
      <c r="F35" s="60"/>
      <c r="G35" s="60"/>
      <c r="H35" s="60"/>
    </row>
    <row r="36" spans="2:11">
      <c r="D36" s="31"/>
      <c r="E36" s="60"/>
      <c r="F36" s="60"/>
      <c r="G36" s="60"/>
      <c r="H36" s="60"/>
    </row>
    <row r="37" spans="2:11">
      <c r="D37" s="31"/>
      <c r="E37" s="60"/>
      <c r="F37" s="61"/>
    </row>
    <row r="38" spans="2:11">
      <c r="D38" s="31"/>
      <c r="E38" s="60"/>
      <c r="F38" s="61"/>
    </row>
    <row r="39" spans="2:11">
      <c r="D39" s="31"/>
      <c r="E39" s="60"/>
      <c r="F39" s="61"/>
    </row>
    <row r="40" spans="2:11">
      <c r="D40" s="31"/>
      <c r="E40" s="60"/>
      <c r="F40" s="60"/>
    </row>
  </sheetData>
  <mergeCells count="3"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8"/>
  <sheetViews>
    <sheetView topLeftCell="A7" workbookViewId="0">
      <selection activeCell="D27" sqref="D27"/>
    </sheetView>
  </sheetViews>
  <sheetFormatPr baseColWidth="10" defaultColWidth="11.42578125" defaultRowHeight="15"/>
  <cols>
    <col min="1" max="1" width="3.42578125" customWidth="1"/>
    <col min="3" max="3" width="15.140625" customWidth="1"/>
    <col min="4" max="4" width="15.140625" style="60" customWidth="1"/>
    <col min="5" max="5" width="38.42578125" customWidth="1"/>
    <col min="6" max="6" width="46.5703125" customWidth="1"/>
    <col min="7" max="7" width="19" customWidth="1"/>
  </cols>
  <sheetData>
    <row r="2" spans="2:7">
      <c r="B2" s="116" t="s">
        <v>0</v>
      </c>
      <c r="C2" s="116"/>
      <c r="D2" s="116"/>
      <c r="E2" s="116"/>
      <c r="F2" s="116"/>
      <c r="G2" s="116"/>
    </row>
    <row r="3" spans="2:7">
      <c r="B3" s="108" t="s">
        <v>1</v>
      </c>
      <c r="C3" s="108"/>
      <c r="D3" s="108"/>
      <c r="E3" s="108"/>
      <c r="F3" s="108"/>
      <c r="G3" s="108"/>
    </row>
    <row r="4" spans="2:7">
      <c r="B4" s="109" t="s">
        <v>118</v>
      </c>
      <c r="C4" s="109"/>
      <c r="D4" s="109"/>
      <c r="E4" s="109"/>
      <c r="F4" s="109"/>
      <c r="G4" s="109"/>
    </row>
    <row r="5" spans="2:7" ht="21">
      <c r="B5" s="110" t="s">
        <v>186</v>
      </c>
      <c r="C5" s="110"/>
      <c r="D5" s="110"/>
      <c r="E5" s="110"/>
      <c r="F5" s="110"/>
      <c r="G5" s="110"/>
    </row>
    <row r="6" spans="2:7" ht="25.5">
      <c r="B6" s="70" t="s">
        <v>111</v>
      </c>
      <c r="C6" s="70" t="s">
        <v>112</v>
      </c>
      <c r="D6" s="70" t="s">
        <v>187</v>
      </c>
      <c r="E6" s="74" t="s">
        <v>113</v>
      </c>
      <c r="F6" s="71" t="s">
        <v>114</v>
      </c>
      <c r="G6" s="72" t="s">
        <v>115</v>
      </c>
    </row>
    <row r="7" spans="2:7" s="60" customFormat="1">
      <c r="B7" s="75">
        <v>43122</v>
      </c>
      <c r="C7" s="67">
        <v>699373</v>
      </c>
      <c r="D7" s="98">
        <v>43153</v>
      </c>
      <c r="E7" s="73" t="s">
        <v>130</v>
      </c>
      <c r="F7" s="93" t="s">
        <v>131</v>
      </c>
      <c r="G7" s="66">
        <v>70000</v>
      </c>
    </row>
    <row r="8" spans="2:7" s="60" customFormat="1">
      <c r="B8" s="75">
        <v>43126</v>
      </c>
      <c r="C8" s="67">
        <v>10288</v>
      </c>
      <c r="D8" s="98">
        <v>43157</v>
      </c>
      <c r="E8" s="69" t="s">
        <v>136</v>
      </c>
      <c r="F8" s="94" t="s">
        <v>137</v>
      </c>
      <c r="G8" s="66">
        <v>26265.5</v>
      </c>
    </row>
    <row r="9" spans="2:7" s="60" customFormat="1">
      <c r="B9" s="75">
        <v>43126</v>
      </c>
      <c r="C9" s="67">
        <v>10289</v>
      </c>
      <c r="D9" s="98">
        <v>43157</v>
      </c>
      <c r="E9" s="69" t="s">
        <v>136</v>
      </c>
      <c r="F9" s="94" t="s">
        <v>138</v>
      </c>
      <c r="G9" s="66">
        <v>4842.68</v>
      </c>
    </row>
    <row r="10" spans="2:7" s="60" customFormat="1">
      <c r="B10" s="75">
        <v>43139</v>
      </c>
      <c r="C10" s="67">
        <v>187</v>
      </c>
      <c r="D10" s="98">
        <v>43167</v>
      </c>
      <c r="E10" s="73" t="s">
        <v>128</v>
      </c>
      <c r="F10" s="73" t="s">
        <v>129</v>
      </c>
      <c r="G10" s="66">
        <v>216908.05</v>
      </c>
    </row>
    <row r="11" spans="2:7" s="60" customFormat="1" ht="25.5">
      <c r="B11" s="75">
        <v>43143</v>
      </c>
      <c r="C11" s="67">
        <v>1190</v>
      </c>
      <c r="D11" s="98">
        <v>43171</v>
      </c>
      <c r="E11" s="73" t="s">
        <v>147</v>
      </c>
      <c r="F11" s="65" t="s">
        <v>148</v>
      </c>
      <c r="G11" s="66">
        <v>90925.19</v>
      </c>
    </row>
    <row r="12" spans="2:7" s="60" customFormat="1">
      <c r="B12" s="75">
        <v>43146</v>
      </c>
      <c r="C12" s="67">
        <v>304</v>
      </c>
      <c r="D12" s="98">
        <v>43174</v>
      </c>
      <c r="E12" s="73" t="s">
        <v>147</v>
      </c>
      <c r="F12" s="69" t="s">
        <v>149</v>
      </c>
      <c r="G12" s="66">
        <v>19016.740000000002</v>
      </c>
    </row>
    <row r="13" spans="2:7" s="60" customFormat="1">
      <c r="B13" s="75">
        <v>43147</v>
      </c>
      <c r="C13" s="67">
        <v>306</v>
      </c>
      <c r="D13" s="98">
        <v>43175</v>
      </c>
      <c r="E13" s="73" t="s">
        <v>147</v>
      </c>
      <c r="F13" s="69" t="s">
        <v>150</v>
      </c>
      <c r="G13" s="66">
        <v>31472.959999999999</v>
      </c>
    </row>
    <row r="14" spans="2:7" s="60" customFormat="1">
      <c r="B14" s="75">
        <v>43147</v>
      </c>
      <c r="C14" s="67">
        <v>307</v>
      </c>
      <c r="D14" s="98">
        <v>43175</v>
      </c>
      <c r="E14" s="73" t="s">
        <v>147</v>
      </c>
      <c r="F14" s="69" t="s">
        <v>150</v>
      </c>
      <c r="G14" s="66">
        <v>204074.81</v>
      </c>
    </row>
    <row r="15" spans="2:7" s="60" customFormat="1">
      <c r="B15" s="75">
        <v>43159</v>
      </c>
      <c r="C15" s="67" t="s">
        <v>120</v>
      </c>
      <c r="D15" s="98">
        <v>43187</v>
      </c>
      <c r="E15" s="73" t="s">
        <v>139</v>
      </c>
      <c r="F15" s="73" t="s">
        <v>140</v>
      </c>
      <c r="G15" s="66">
        <v>41300</v>
      </c>
    </row>
    <row r="16" spans="2:7" s="60" customFormat="1">
      <c r="B16" s="75">
        <v>43159</v>
      </c>
      <c r="C16" s="67" t="s">
        <v>119</v>
      </c>
      <c r="D16" s="98">
        <v>43187</v>
      </c>
      <c r="E16" s="73" t="s">
        <v>134</v>
      </c>
      <c r="F16" s="73" t="s">
        <v>135</v>
      </c>
      <c r="G16" s="66">
        <v>12700</v>
      </c>
    </row>
    <row r="17" spans="2:7" s="60" customFormat="1">
      <c r="B17" s="75">
        <v>43159</v>
      </c>
      <c r="C17" s="67" t="s">
        <v>119</v>
      </c>
      <c r="D17" s="98">
        <v>43187</v>
      </c>
      <c r="E17" s="73" t="s">
        <v>132</v>
      </c>
      <c r="F17" s="73" t="s">
        <v>133</v>
      </c>
      <c r="G17" s="66">
        <v>7500</v>
      </c>
    </row>
    <row r="18" spans="2:7" s="60" customFormat="1">
      <c r="B18" s="85">
        <v>43159</v>
      </c>
      <c r="C18" s="67" t="s">
        <v>155</v>
      </c>
      <c r="D18" s="98">
        <v>43187</v>
      </c>
      <c r="E18" s="73" t="s">
        <v>154</v>
      </c>
      <c r="F18" s="73" t="s">
        <v>146</v>
      </c>
      <c r="G18" s="66">
        <v>19500</v>
      </c>
    </row>
    <row r="19" spans="2:7" s="60" customFormat="1" ht="25.5">
      <c r="B19" s="85">
        <v>43161</v>
      </c>
      <c r="C19" s="65" t="s">
        <v>151</v>
      </c>
      <c r="D19" s="99">
        <v>43192</v>
      </c>
      <c r="E19" s="73" t="s">
        <v>152</v>
      </c>
      <c r="F19" s="73" t="s">
        <v>153</v>
      </c>
      <c r="G19" s="66">
        <v>5750</v>
      </c>
    </row>
    <row r="20" spans="2:7" s="60" customFormat="1">
      <c r="B20" s="85">
        <v>43179</v>
      </c>
      <c r="C20" s="67" t="s">
        <v>175</v>
      </c>
      <c r="D20" s="98">
        <v>43179</v>
      </c>
      <c r="E20" s="73" t="s">
        <v>176</v>
      </c>
      <c r="F20" s="73" t="s">
        <v>177</v>
      </c>
      <c r="G20" s="66">
        <v>13229.47</v>
      </c>
    </row>
    <row r="21" spans="2:7" s="60" customFormat="1">
      <c r="B21" s="85">
        <v>43196</v>
      </c>
      <c r="C21" s="67">
        <v>101</v>
      </c>
      <c r="D21" s="98">
        <v>43226</v>
      </c>
      <c r="E21" s="73" t="s">
        <v>184</v>
      </c>
      <c r="F21" s="73" t="s">
        <v>185</v>
      </c>
      <c r="G21" s="66">
        <v>40000</v>
      </c>
    </row>
    <row r="22" spans="2:7" s="60" customFormat="1">
      <c r="B22" s="85">
        <v>43210</v>
      </c>
      <c r="C22" s="67" t="s">
        <v>178</v>
      </c>
      <c r="D22" s="98">
        <v>43240</v>
      </c>
      <c r="E22" s="73" t="s">
        <v>176</v>
      </c>
      <c r="F22" s="73" t="s">
        <v>179</v>
      </c>
      <c r="G22" s="66">
        <v>12709.22</v>
      </c>
    </row>
    <row r="23" spans="2:7" s="60" customFormat="1" ht="25.5">
      <c r="B23" s="96">
        <v>43205</v>
      </c>
      <c r="C23" s="67" t="s">
        <v>171</v>
      </c>
      <c r="D23" s="98">
        <v>43235</v>
      </c>
      <c r="E23" s="73" t="s">
        <v>169</v>
      </c>
      <c r="F23" s="69" t="s">
        <v>170</v>
      </c>
      <c r="G23" s="66">
        <v>30374.07</v>
      </c>
    </row>
    <row r="24" spans="2:7" s="60" customFormat="1">
      <c r="B24" s="85">
        <v>43207</v>
      </c>
      <c r="C24" s="67">
        <v>364</v>
      </c>
      <c r="D24" s="98">
        <v>43237</v>
      </c>
      <c r="E24" s="73" t="s">
        <v>183</v>
      </c>
      <c r="F24" s="73" t="s">
        <v>173</v>
      </c>
      <c r="G24" s="66">
        <v>9658.2999999999993</v>
      </c>
    </row>
    <row r="25" spans="2:7" s="60" customFormat="1">
      <c r="B25" s="85">
        <v>43214</v>
      </c>
      <c r="C25" s="67">
        <v>127</v>
      </c>
      <c r="D25" s="98">
        <v>43244</v>
      </c>
      <c r="E25" s="73" t="s">
        <v>174</v>
      </c>
      <c r="F25" s="73" t="s">
        <v>173</v>
      </c>
      <c r="G25" s="66">
        <v>21760.32</v>
      </c>
    </row>
    <row r="26" spans="2:7" s="60" customFormat="1">
      <c r="B26" s="85">
        <v>43215</v>
      </c>
      <c r="C26" s="67">
        <v>110</v>
      </c>
      <c r="D26" s="98">
        <v>43245</v>
      </c>
      <c r="E26" s="73" t="s">
        <v>172</v>
      </c>
      <c r="F26" s="73" t="s">
        <v>173</v>
      </c>
      <c r="G26" s="66">
        <v>21244.720000000001</v>
      </c>
    </row>
    <row r="27" spans="2:7" s="60" customFormat="1" ht="25.5">
      <c r="B27" s="85">
        <v>43216</v>
      </c>
      <c r="C27" s="65" t="s">
        <v>180</v>
      </c>
      <c r="D27" s="99">
        <v>43246</v>
      </c>
      <c r="E27" s="73" t="s">
        <v>181</v>
      </c>
      <c r="F27" s="73" t="s">
        <v>182</v>
      </c>
      <c r="G27" s="66">
        <v>44000</v>
      </c>
    </row>
    <row r="28" spans="2:7" ht="22.5" customHeight="1">
      <c r="B28" s="111" t="s">
        <v>108</v>
      </c>
      <c r="C28" s="112"/>
      <c r="D28" s="112"/>
      <c r="E28" s="112"/>
      <c r="F28" s="113"/>
      <c r="G28" s="68">
        <f>SUM(G7:G27)</f>
        <v>943232.0299999998</v>
      </c>
    </row>
  </sheetData>
  <mergeCells count="5">
    <mergeCell ref="B28:F28"/>
    <mergeCell ref="B4:G4"/>
    <mergeCell ref="B5:G5"/>
    <mergeCell ref="B3:G3"/>
    <mergeCell ref="B2:G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EJECUCION ME DE ABRIL</vt:lpstr>
      <vt:lpstr>PRESUPUESTO EJECUTAD ABRIL</vt:lpstr>
      <vt:lpstr>CUENTAS POR COBRAR</vt:lpstr>
      <vt:lpstr>INGRESOS</vt:lpstr>
      <vt:lpstr>CUENTAS POR PAGAR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m.ovando</dc:creator>
  <cp:lastModifiedBy>y.bueno</cp:lastModifiedBy>
  <cp:lastPrinted>2018-05-03T15:43:15Z</cp:lastPrinted>
  <dcterms:created xsi:type="dcterms:W3CDTF">2018-02-05T11:49:26Z</dcterms:created>
  <dcterms:modified xsi:type="dcterms:W3CDTF">2018-05-09T17:08:19Z</dcterms:modified>
</cp:coreProperties>
</file>