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4" activeTab="4"/>
  </bookViews>
  <sheets>
    <sheet name="EJECUCION ME DE MARZO" sheetId="2" r:id="rId1"/>
    <sheet name="PRESUPUESTO EJECUTAD MARZO" sheetId="1" state="hidden" r:id="rId2"/>
    <sheet name="CUENTAS POR COBRAR" sheetId="4" state="hidden" r:id="rId3"/>
    <sheet name="INGRESOS" sheetId="3" state="hidden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D12" i="2"/>
  <c r="F10" i="4"/>
  <c r="G27" i="5"/>
  <c r="D16" i="3" l="1"/>
  <c r="F8" i="2"/>
  <c r="F9"/>
  <c r="F7"/>
  <c r="E8"/>
  <c r="E9"/>
  <c r="E10"/>
  <c r="E7"/>
  <c r="E8" i="1"/>
  <c r="F8"/>
  <c r="E27"/>
  <c r="F27"/>
  <c r="E54"/>
  <c r="F54"/>
  <c r="E77"/>
  <c r="F77"/>
  <c r="E83"/>
  <c r="F83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85"/>
  <c r="D86"/>
  <c r="D87"/>
  <c r="D88"/>
  <c r="D89"/>
  <c r="D90"/>
  <c r="D91"/>
  <c r="D92"/>
  <c r="C8"/>
  <c r="C27"/>
  <c r="C54"/>
  <c r="C77"/>
  <c r="C83"/>
  <c r="E11" i="2" l="1"/>
  <c r="F94" i="1" l="1"/>
  <c r="C12" i="2"/>
  <c r="D22" i="3"/>
  <c r="D24" s="1"/>
  <c r="D28" s="1"/>
  <c r="C30" s="1"/>
  <c r="C32" s="1"/>
  <c r="G26" i="1"/>
  <c r="G53"/>
  <c r="G76"/>
  <c r="G82"/>
  <c r="G93"/>
  <c r="G85"/>
  <c r="G86"/>
  <c r="G87"/>
  <c r="G88"/>
  <c r="G89"/>
  <c r="G90"/>
  <c r="G91"/>
  <c r="G92"/>
  <c r="D84"/>
  <c r="D79"/>
  <c r="G79" s="1"/>
  <c r="D80"/>
  <c r="G80" s="1"/>
  <c r="D81"/>
  <c r="G81" s="1"/>
  <c r="D78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D38"/>
  <c r="G38" s="1"/>
  <c r="D39"/>
  <c r="G39" s="1"/>
  <c r="D40"/>
  <c r="G40" s="1"/>
  <c r="D41"/>
  <c r="G41" s="1"/>
  <c r="D28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B27"/>
  <c r="B8"/>
  <c r="B54"/>
  <c r="B77"/>
  <c r="B83"/>
  <c r="G55" l="1"/>
  <c r="G54" s="1"/>
  <c r="D54"/>
  <c r="G78"/>
  <c r="G77" s="1"/>
  <c r="D77"/>
  <c r="G84"/>
  <c r="G83" s="1"/>
  <c r="D83"/>
  <c r="G9"/>
  <c r="G8" s="1"/>
  <c r="D8"/>
  <c r="G28"/>
  <c r="G27" s="1"/>
  <c r="D27"/>
  <c r="E100"/>
  <c r="G37"/>
  <c r="C94"/>
  <c r="F12" i="2"/>
  <c r="E12"/>
  <c r="B94" i="1"/>
  <c r="E94"/>
  <c r="G94" l="1"/>
  <c r="D94"/>
</calcChain>
</file>

<file path=xl/sharedStrings.xml><?xml version="1.0" encoding="utf-8"?>
<sst xmlns="http://schemas.openxmlformats.org/spreadsheetml/2006/main" count="214" uniqueCount="188">
  <si>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</si>
  <si>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</si>
  <si>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</si>
  <si>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</si>
  <si>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</si>
  <si>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</si>
  <si>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</si>
  <si>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</si>
  <si>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</si>
  <si>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</si>
  <si>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</si>
  <si>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</si>
  <si>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</si>
  <si>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</si>
  <si>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</si>
  <si>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</si>
  <si>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</si>
  <si>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</si>
  <si>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</si>
  <si>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</si>
  <si>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</si>
  <si>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</si>
  <si>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</si>
  <si>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</si>
  <si>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</si>
  <si>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</si>
  <si>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</si>
  <si>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</si>
  <si>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</si>
  <si>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</si>
  <si>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</si>
  <si>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</si>
  <si>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</si>
  <si>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</si>
  <si>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</si>
  <si>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</si>
  <si>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</si>
  <si>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</si>
  <si>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</si>
  <si>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</si>
  <si>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</si>
  <si>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</si>
  <si>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</si>
  <si>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</si>
  <si>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</si>
  <si>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</si>
  <si>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</si>
  <si>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</si>
  <si>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</si>
  <si>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</si>
  <si>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</si>
  <si>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</si>
  <si>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</si>
  <si>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</si>
  <si>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</si>
  <si>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</si>
  <si>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</si>
  <si>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</si>
  <si>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</si>
  <si>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</si>
  <si>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</si>
  <si>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</si>
  <si>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</si>
  <si>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</si>
  <si>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</si>
  <si>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</si>
  <si>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</si>
  <si>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</si>
  <si>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</si>
  <si>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</si>
  <si>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</si>
  <si>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</si>
  <si>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</si>
  <si>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</si>
  <si>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</si>
  <si>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</si>
  <si>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</si>
  <si>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</si>
  <si>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</si>
  <si>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</si>
  <si>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</si>
  <si>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</si>
  <si>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</si>
  <si>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</si>
  <si>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</si>
  <si>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</si>
  <si>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</si>
  <si>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</si>
  <si>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</si>
  <si>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</si>
  <si>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</si>
  <si>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</si>
  <si>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</si>
  <si>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</si>
  <si>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</si>
  <si>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</si>
  <si>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</si>
  <si>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</si>
  <si>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</si>
  <si>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</si>
  <si>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</si>
  <si>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</si>
  <si>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</si>
  <si>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</si>
  <si>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</si>
  <si>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</si>
  <si>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</si>
  <si>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</si>
  <si>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</si>
  <si>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</si>
  <si>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</si>
  <si>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</si>
  <si>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</si>
  <si>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</si>
  <si>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</si>
  <si>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</si>
  <si>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</si>
  <si>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</si>
  <si>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</si>
  <si>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</si>
  <si>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</si>
  <si>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</si>
  <si>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</si>
  <si>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</si>
  <si>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</si>
  <si>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</si>
  <si>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</si>
  <si>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SOLUCIONES TECNOLOGICAS EMPRESARIALES</t>
  </si>
  <si>
    <t>SUMINISTRO D TONER</t>
  </si>
  <si>
    <t xml:space="preserve"> PRESUPUESTO EJECUTADO   FEBRERO</t>
  </si>
  <si>
    <t>2.1.2.2.06  Compensación por Resultado</t>
  </si>
  <si>
    <t>2.3.1.1.01 Alimentos y Bebidas</t>
  </si>
  <si>
    <t xml:space="preserve">INGRESOS  MES  DE FEBRERO   2018                  </t>
  </si>
  <si>
    <t xml:space="preserve">    </t>
  </si>
  <si>
    <t>COLMADO CAFETERIA ORTIZ</t>
  </si>
  <si>
    <t>SUMINISTRO ALMUERZO ENERO/2018</t>
  </si>
  <si>
    <t>PEYPAC, C. POR A.</t>
  </si>
  <si>
    <t>CUBICACION FINAL DEL CONTRATO DE REMODELACION</t>
  </si>
  <si>
    <t>PLANETA AZUL</t>
  </si>
  <si>
    <t>CENACOD</t>
  </si>
  <si>
    <t>ESTUDIOS DE PRE Y POST MICROBIOLOGICOS</t>
  </si>
  <si>
    <t>UNIVERSIDAD NACIONAL TECNOLOGICA</t>
  </si>
  <si>
    <t>PAGO BECA DE ESTUDIOS A MARIANELA SANTOS</t>
  </si>
  <si>
    <t>COMITÉ FLACSO REP. DOM.</t>
  </si>
  <si>
    <t>BECA DE ESTUDIOS A YOSAIRA FERNANDEZ (ANNY)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</si>
  <si>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</si>
  <si>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</si>
  <si>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</si>
  <si>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</si>
  <si>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</si>
  <si>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</si>
  <si>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</si>
  <si>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AL  28   De Febrero 2018</t>
  </si>
  <si>
    <t xml:space="preserve">                 PRESUPUESTO EJECUTADO 31 DE MARZO   DEL 2018</t>
  </si>
  <si>
    <t>2.3.5.2.01  Articulos de Cuero</t>
  </si>
  <si>
    <t xml:space="preserve"> Mes  de  Marzo 2018</t>
  </si>
  <si>
    <t>Servicios No Personale*</t>
  </si>
  <si>
    <t>Activos no Financieros (B.M. I.)</t>
  </si>
  <si>
    <t>Transferencias  Corriente*</t>
  </si>
  <si>
    <t>INGRESOS  MES  DE  MARZO     2018</t>
  </si>
  <si>
    <t>INGRESOS  MES  DE FEBRERO     2018</t>
  </si>
  <si>
    <t>DEPOSITADOS AL   MES  MARZO</t>
  </si>
  <si>
    <t xml:space="preserve"> Mes  de Marzo 2018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</si>
  <si>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</si>
  <si>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</si>
  <si>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</si>
  <si>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</si>
  <si>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</si>
  <si>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</si>
  <si>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VARIAS</t>
  </si>
  <si>
    <t>SUMINISTRO DE BOTELLITAS DE AGUA PURIFICADA</t>
  </si>
  <si>
    <t>EDEESTE</t>
  </si>
  <si>
    <t>SUMINISTRO ENERGIA MARZO/2018</t>
  </si>
  <si>
    <t>SEEGUROS BANRESERVAS</t>
  </si>
  <si>
    <t>4TA. CUOTA DE POLIZA DE VEHICULOS</t>
  </si>
  <si>
    <t>DG-DA-DMSG-0050</t>
  </si>
  <si>
    <t>COMPENSACION POR USO DEL MOTOR MARZO/2018</t>
  </si>
  <si>
    <t>DG-DA-DMSG-0042</t>
  </si>
  <si>
    <t>ERQUIN APOLINAR CUEVAS</t>
  </si>
  <si>
    <t>AYUDA ECONOMICA PARA  ESTUDIOS</t>
  </si>
  <si>
    <t>ROBERTO DE JESUS MELLA COHN</t>
  </si>
  <si>
    <t>CONTRATO</t>
  </si>
  <si>
    <t>Materiales y Suministros*</t>
  </si>
  <si>
    <t xml:space="preserve">Nota:  * hubo gastos cubiertos con la cuota del mes anterior </t>
  </si>
  <si>
    <t>FECHA DE VENCIMIENTO</t>
  </si>
  <si>
    <t>N/A</t>
  </si>
  <si>
    <t>LUIS TEJADA</t>
  </si>
  <si>
    <t>AL  31 DE MARZO DE 2018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</si>
</sst>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43" fontId="9" fillId="0" borderId="1" xfId="1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1" applyFont="1" applyFill="1"/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12" fillId="0" borderId="0" xfId="51" applyFont="1" applyAlignment="1">
      <alignment horizontal="center" wrapText="1"/>
    </xf>
    <xf numFmtId="43" fontId="13" fillId="0" borderId="0" xfId="51" applyFont="1" applyAlignment="1">
      <alignment horizontal="center" wrapText="1"/>
    </xf>
    <xf numFmtId="43" fontId="15" fillId="0" borderId="0" xfId="51" applyFont="1" applyAlignment="1">
      <alignment horizontal="center" vertical="center"/>
    </xf>
    <xf numFmtId="43" fontId="14" fillId="0" borderId="0" xfId="51" applyFont="1" applyBorder="1" applyAlignment="1">
      <alignment horizontal="center" vertical="center" wrapText="1"/>
    </xf>
    <xf numFmtId="43" fontId="5" fillId="2" borderId="1" xfId="51" applyFont="1" applyFill="1" applyBorder="1" applyAlignment="1">
      <alignment horizontal="center" wrapText="1"/>
    </xf>
    <xf numFmtId="43" fontId="11" fillId="0" borderId="1" xfId="51" applyFont="1" applyFill="1" applyBorder="1"/>
    <xf numFmtId="43" fontId="9" fillId="0" borderId="1" xfId="51" applyFont="1" applyFill="1" applyBorder="1"/>
    <xf numFmtId="43" fontId="9" fillId="0" borderId="0" xfId="51" applyFont="1" applyFill="1" applyBorder="1"/>
    <xf numFmtId="43" fontId="9" fillId="0" borderId="0" xfId="51" applyFont="1" applyFill="1"/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14" fontId="0" fillId="0" borderId="0" xfId="0" applyNumberFormat="1"/>
    <xf numFmtId="0" fontId="3" fillId="9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3" fontId="3" fillId="9" borderId="9" xfId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5" xfId="5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E24" sqref="E24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9" ht="21">
      <c r="B2" s="119" t="s">
        <v>1</v>
      </c>
      <c r="C2" s="119"/>
      <c r="D2" s="119"/>
      <c r="E2" s="119"/>
      <c r="F2" s="119"/>
      <c r="G2" s="29"/>
    </row>
    <row r="3" spans="2:9" ht="20.25">
      <c r="B3" s="120" t="s">
        <v>87</v>
      </c>
      <c r="C3" s="120"/>
      <c r="D3" s="120"/>
      <c r="E3" s="120"/>
      <c r="F3" s="120"/>
      <c r="G3" s="29"/>
    </row>
    <row r="4" spans="2:9" ht="21">
      <c r="B4" s="118" t="s">
        <v>155</v>
      </c>
      <c r="C4" s="118"/>
      <c r="D4" s="118"/>
      <c r="E4" s="118"/>
      <c r="F4" s="118"/>
      <c r="G4" s="29"/>
    </row>
    <row r="6" spans="2:9" ht="26.25">
      <c r="B6" s="30" t="s">
        <v>88</v>
      </c>
      <c r="C6" s="31" t="s">
        <v>89</v>
      </c>
      <c r="D6" s="31" t="s">
        <v>90</v>
      </c>
      <c r="E6" s="31" t="s">
        <v>91</v>
      </c>
      <c r="F6" s="31" t="s">
        <v>92</v>
      </c>
      <c r="G6" s="29"/>
    </row>
    <row r="7" spans="2:9">
      <c r="B7" s="36" t="s">
        <v>93</v>
      </c>
      <c r="C7" s="42">
        <v>7580835</v>
      </c>
      <c r="D7" s="94">
        <v>7644907.4100000001</v>
      </c>
      <c r="E7" s="37">
        <f>C7-D7</f>
        <v>-64072.410000000149</v>
      </c>
      <c r="F7" s="38">
        <f>D7/C7*100</f>
        <v>100.84518934919437</v>
      </c>
      <c r="G7" s="29"/>
      <c r="H7" s="39"/>
      <c r="I7" s="39"/>
    </row>
    <row r="8" spans="2:9">
      <c r="B8" s="36" t="s">
        <v>156</v>
      </c>
      <c r="C8" s="42">
        <v>2513042</v>
      </c>
      <c r="D8" s="94">
        <v>1896613.67</v>
      </c>
      <c r="E8" s="73">
        <f t="shared" ref="E8:E10" si="0">C8-D8</f>
        <v>616428.33000000007</v>
      </c>
      <c r="F8" s="74">
        <f t="shared" ref="F8:F9" si="1">D8/C8*100</f>
        <v>75.470830571076803</v>
      </c>
      <c r="G8" s="29"/>
      <c r="H8" s="39"/>
      <c r="I8" s="39"/>
    </row>
    <row r="9" spans="2:9">
      <c r="B9" s="36" t="s">
        <v>182</v>
      </c>
      <c r="C9" s="73">
        <v>290000</v>
      </c>
      <c r="D9" s="94">
        <v>378373.03</v>
      </c>
      <c r="E9" s="73">
        <f t="shared" si="0"/>
        <v>-88373.030000000028</v>
      </c>
      <c r="F9" s="74">
        <f t="shared" si="1"/>
        <v>130.47345862068966</v>
      </c>
      <c r="G9" s="29"/>
      <c r="H9" s="93"/>
      <c r="I9" s="93"/>
    </row>
    <row r="10" spans="2:9">
      <c r="B10" s="36" t="s">
        <v>158</v>
      </c>
      <c r="C10" s="42"/>
      <c r="D10" s="94">
        <v>54400</v>
      </c>
      <c r="E10" s="73">
        <f t="shared" si="0"/>
        <v>-54400</v>
      </c>
      <c r="F10" s="74"/>
      <c r="G10" s="29"/>
      <c r="H10" s="39"/>
      <c r="I10" s="93"/>
    </row>
    <row r="11" spans="2:9">
      <c r="B11" s="36" t="s">
        <v>157</v>
      </c>
      <c r="C11" s="42">
        <v>0</v>
      </c>
      <c r="D11" s="73"/>
      <c r="E11" s="73">
        <f>C11-D11</f>
        <v>0</v>
      </c>
      <c r="F11" s="74"/>
      <c r="G11" s="29"/>
      <c r="I11" s="71"/>
    </row>
    <row r="12" spans="2:9" ht="15.75">
      <c r="B12" s="32" t="s">
        <v>94</v>
      </c>
      <c r="C12" s="27">
        <f>SUM(C7:C11)</f>
        <v>10383877</v>
      </c>
      <c r="D12" s="27">
        <f>SUM(D7:D11)</f>
        <v>9974294.1099999994</v>
      </c>
      <c r="E12" s="27">
        <f t="shared" ref="E12" si="2">SUM(E7:E11)</f>
        <v>409582.8899999999</v>
      </c>
      <c r="F12" s="27">
        <f>D12/C12*100</f>
        <v>96.055588004364836</v>
      </c>
      <c r="G12" s="29"/>
    </row>
    <row r="13" spans="2:9">
      <c r="B13" s="29"/>
      <c r="C13" s="29"/>
      <c r="D13" s="35"/>
      <c r="E13" s="29"/>
      <c r="F13" s="29"/>
      <c r="G13" s="29"/>
      <c r="I13" s="71"/>
    </row>
    <row r="14" spans="2:9">
      <c r="B14" s="34"/>
      <c r="C14" s="34"/>
      <c r="D14" s="35"/>
      <c r="E14" s="29"/>
      <c r="F14" s="29"/>
      <c r="G14" s="29"/>
      <c r="I14" s="71"/>
    </row>
    <row r="15" spans="2:9">
      <c r="B15" s="33" t="s">
        <v>95</v>
      </c>
      <c r="C15" s="33"/>
      <c r="D15" s="29"/>
      <c r="E15" s="29"/>
      <c r="F15" s="29"/>
      <c r="G15" s="29"/>
      <c r="I15" s="71"/>
    </row>
    <row r="16" spans="2:9">
      <c r="B16" s="29"/>
      <c r="C16" s="29"/>
      <c r="D16" s="39"/>
      <c r="E16" s="29"/>
      <c r="F16" s="29"/>
      <c r="G16" s="29"/>
      <c r="I16" s="71"/>
    </row>
    <row r="17" spans="2:10" ht="34.5" customHeight="1">
      <c r="B17" s="121" t="s">
        <v>183</v>
      </c>
      <c r="C17" s="121"/>
      <c r="D17" s="121"/>
      <c r="E17" s="121"/>
      <c r="F17" s="40"/>
      <c r="G17" s="29"/>
      <c r="I17" s="71"/>
    </row>
    <row r="18" spans="2:10">
      <c r="B18" s="40"/>
      <c r="C18" s="40"/>
      <c r="D18" s="40"/>
      <c r="F18" s="43"/>
      <c r="I18" s="71"/>
    </row>
    <row r="19" spans="2:10">
      <c r="B19" s="40"/>
      <c r="C19" s="40"/>
      <c r="D19" s="40"/>
      <c r="F19" s="40"/>
      <c r="I19" s="71"/>
    </row>
    <row r="20" spans="2:10">
      <c r="I20" s="71"/>
    </row>
    <row r="22" spans="2:10">
      <c r="E22" s="70" t="s">
        <v>133</v>
      </c>
    </row>
    <row r="25" spans="2:10">
      <c r="J25" s="71"/>
    </row>
  </sheetData>
  <mergeCells count="4">
    <mergeCell ref="B4:F4"/>
    <mergeCell ref="B2:F2"/>
    <mergeCell ref="B3:F3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0"/>
  <sheetViews>
    <sheetView topLeftCell="A34" workbookViewId="0">
      <selection activeCell="I76" sqref="I76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94" customWidth="1"/>
    <col min="7" max="7" width="16.28515625" customWidth="1"/>
    <col min="9" max="9" width="13.140625" bestFit="1" customWidth="1"/>
  </cols>
  <sheetData>
    <row r="3" spans="1:7" ht="15.75">
      <c r="A3" s="122" t="s">
        <v>0</v>
      </c>
      <c r="B3" s="122"/>
      <c r="C3" s="122"/>
      <c r="D3" s="122"/>
      <c r="E3" s="122"/>
      <c r="F3" s="96"/>
      <c r="G3" s="1"/>
    </row>
    <row r="4" spans="1:7">
      <c r="A4" s="123" t="s">
        <v>1</v>
      </c>
      <c r="B4" s="123"/>
      <c r="C4" s="123"/>
      <c r="D4" s="123"/>
      <c r="E4" s="123"/>
      <c r="F4" s="97"/>
      <c r="G4" s="1"/>
    </row>
    <row r="5" spans="1:7" ht="15.75">
      <c r="A5" s="124" t="s">
        <v>153</v>
      </c>
      <c r="B5" s="124"/>
      <c r="C5" s="124"/>
      <c r="D5" s="124"/>
      <c r="E5" s="124"/>
      <c r="F5" s="98"/>
      <c r="G5" s="1"/>
    </row>
    <row r="6" spans="1:7">
      <c r="A6" s="125" t="s">
        <v>2</v>
      </c>
      <c r="B6" s="125"/>
      <c r="C6" s="125"/>
      <c r="D6" s="125"/>
      <c r="E6" s="125"/>
      <c r="F6" s="99"/>
      <c r="G6" s="1"/>
    </row>
    <row r="7" spans="1:7" ht="39">
      <c r="A7" s="9"/>
      <c r="B7" s="25" t="s">
        <v>3</v>
      </c>
      <c r="C7" s="17" t="s">
        <v>4</v>
      </c>
      <c r="D7" s="10" t="s">
        <v>5</v>
      </c>
      <c r="E7" s="18" t="s">
        <v>86</v>
      </c>
      <c r="F7" s="100" t="s">
        <v>129</v>
      </c>
      <c r="G7" s="11" t="s">
        <v>6</v>
      </c>
    </row>
    <row r="8" spans="1:7">
      <c r="A8" s="5" t="s">
        <v>7</v>
      </c>
      <c r="B8" s="20">
        <f>SUM(B9:B25)</f>
        <v>164562543</v>
      </c>
      <c r="C8" s="20">
        <f t="shared" ref="C8:D8" si="0">SUM(C9:C25)</f>
        <v>-3516712.9999999995</v>
      </c>
      <c r="D8" s="20">
        <f t="shared" si="0"/>
        <v>161045829.99999997</v>
      </c>
      <c r="E8" s="20">
        <f t="shared" ref="E8" si="1">SUM(E9:E25)</f>
        <v>14589351.700000001</v>
      </c>
      <c r="F8" s="20">
        <f t="shared" ref="F8" si="2">SUM(F9:F25)</f>
        <v>7644907.4099999992</v>
      </c>
      <c r="G8" s="20">
        <f t="shared" ref="G8" si="3">SUM(G9:G25)</f>
        <v>138811570.88999999</v>
      </c>
    </row>
    <row r="9" spans="1:7">
      <c r="A9" s="6" t="s">
        <v>8</v>
      </c>
      <c r="B9" s="21">
        <v>63312180</v>
      </c>
      <c r="C9" s="23">
        <v>9059580</v>
      </c>
      <c r="D9" s="12">
        <f>B9+C9</f>
        <v>72371760</v>
      </c>
      <c r="E9" s="23">
        <v>11503040</v>
      </c>
      <c r="F9" s="102">
        <v>5855250</v>
      </c>
      <c r="G9" s="12">
        <f>D9-E9-F9</f>
        <v>55013470</v>
      </c>
    </row>
    <row r="10" spans="1:7">
      <c r="A10" s="6" t="s">
        <v>9</v>
      </c>
      <c r="B10" s="21">
        <v>45276639</v>
      </c>
      <c r="C10" s="23">
        <v>-14022996.26</v>
      </c>
      <c r="D10" s="12">
        <f t="shared" ref="D10:D25" si="4">B10+C10</f>
        <v>31253642.740000002</v>
      </c>
      <c r="E10" s="23">
        <v>842200</v>
      </c>
      <c r="F10" s="102">
        <v>620550</v>
      </c>
      <c r="G10" s="12">
        <f t="shared" ref="G10:G25" si="5">D10-E10-F10</f>
        <v>29790892.740000002</v>
      </c>
    </row>
    <row r="11" spans="1:7">
      <c r="A11" s="6" t="s">
        <v>10</v>
      </c>
      <c r="B11" s="21">
        <v>379500</v>
      </c>
      <c r="C11" s="2">
        <v>-379500</v>
      </c>
      <c r="D11" s="12">
        <f t="shared" si="4"/>
        <v>0</v>
      </c>
      <c r="E11" s="23">
        <v>0</v>
      </c>
      <c r="F11" s="102"/>
      <c r="G11" s="12">
        <f t="shared" si="5"/>
        <v>0</v>
      </c>
    </row>
    <row r="12" spans="1:7">
      <c r="A12" s="6" t="s">
        <v>11</v>
      </c>
      <c r="B12" s="21">
        <v>1296000</v>
      </c>
      <c r="C12" s="2">
        <v>0</v>
      </c>
      <c r="D12" s="12">
        <f t="shared" si="4"/>
        <v>1296000</v>
      </c>
      <c r="E12" s="23">
        <v>216000</v>
      </c>
      <c r="F12" s="102">
        <v>108000</v>
      </c>
      <c r="G12" s="12">
        <f t="shared" si="5"/>
        <v>972000</v>
      </c>
    </row>
    <row r="13" spans="1:7">
      <c r="A13" s="6" t="s">
        <v>12</v>
      </c>
      <c r="B13" s="22">
        <v>6599315</v>
      </c>
      <c r="C13" s="2">
        <v>1439010.83</v>
      </c>
      <c r="D13" s="12">
        <f t="shared" si="4"/>
        <v>8038325.8300000001</v>
      </c>
      <c r="E13" s="72"/>
      <c r="F13" s="102"/>
      <c r="G13" s="12">
        <f t="shared" si="5"/>
        <v>8038325.8300000001</v>
      </c>
    </row>
    <row r="14" spans="1:7">
      <c r="A14" s="6" t="s">
        <v>13</v>
      </c>
      <c r="B14" s="22">
        <v>138600</v>
      </c>
      <c r="C14" s="2">
        <v>-138600</v>
      </c>
      <c r="D14" s="12">
        <f t="shared" si="4"/>
        <v>0</v>
      </c>
      <c r="E14" s="72"/>
      <c r="F14" s="102"/>
      <c r="G14" s="12">
        <f t="shared" si="5"/>
        <v>0</v>
      </c>
    </row>
    <row r="15" spans="1:7">
      <c r="A15" s="6" t="s">
        <v>14</v>
      </c>
      <c r="B15" s="22">
        <v>43184</v>
      </c>
      <c r="C15" s="2">
        <v>0</v>
      </c>
      <c r="D15" s="12">
        <f t="shared" si="4"/>
        <v>43184</v>
      </c>
      <c r="E15" s="72"/>
      <c r="F15" s="102"/>
      <c r="G15" s="12">
        <f t="shared" si="5"/>
        <v>43184</v>
      </c>
    </row>
    <row r="16" spans="1:7">
      <c r="A16" s="6" t="s">
        <v>15</v>
      </c>
      <c r="B16" s="21">
        <v>16498287</v>
      </c>
      <c r="C16" s="2">
        <v>0</v>
      </c>
      <c r="D16" s="12">
        <f t="shared" si="4"/>
        <v>16498287</v>
      </c>
      <c r="E16" s="72"/>
      <c r="F16" s="102"/>
      <c r="G16" s="12">
        <f t="shared" si="5"/>
        <v>16498287</v>
      </c>
    </row>
    <row r="17" spans="1:7">
      <c r="A17" s="6" t="s">
        <v>16</v>
      </c>
      <c r="B17" s="21">
        <v>36000</v>
      </c>
      <c r="C17" s="2">
        <v>0</v>
      </c>
      <c r="D17" s="12">
        <f t="shared" si="4"/>
        <v>36000</v>
      </c>
      <c r="E17" s="23"/>
      <c r="F17" s="102">
        <v>3000</v>
      </c>
      <c r="G17" s="12">
        <f t="shared" si="5"/>
        <v>33000</v>
      </c>
    </row>
    <row r="18" spans="1:7">
      <c r="A18" s="6" t="s">
        <v>17</v>
      </c>
      <c r="B18" s="21">
        <v>979200</v>
      </c>
      <c r="C18" s="2">
        <v>0</v>
      </c>
      <c r="D18" s="12">
        <f t="shared" si="4"/>
        <v>979200</v>
      </c>
      <c r="E18" s="23">
        <v>163200</v>
      </c>
      <c r="F18" s="102">
        <v>81600</v>
      </c>
      <c r="G18" s="12">
        <f t="shared" si="5"/>
        <v>734400</v>
      </c>
    </row>
    <row r="19" spans="1:7">
      <c r="A19" s="6" t="s">
        <v>130</v>
      </c>
      <c r="B19" s="21">
        <v>1962900</v>
      </c>
      <c r="C19" s="2">
        <v>0</v>
      </c>
      <c r="D19" s="12">
        <f t="shared" si="4"/>
        <v>1962900</v>
      </c>
      <c r="E19" s="2"/>
      <c r="F19" s="102"/>
      <c r="G19" s="12">
        <f t="shared" si="5"/>
        <v>1962900</v>
      </c>
    </row>
    <row r="20" spans="1:7">
      <c r="A20" s="6" t="s">
        <v>18</v>
      </c>
      <c r="B20" s="21">
        <v>2460659</v>
      </c>
      <c r="C20" s="2">
        <v>811341</v>
      </c>
      <c r="D20" s="12">
        <f t="shared" si="4"/>
        <v>3272000</v>
      </c>
      <c r="E20" s="2"/>
      <c r="F20" s="102"/>
      <c r="G20" s="12">
        <f t="shared" si="5"/>
        <v>3272000</v>
      </c>
    </row>
    <row r="21" spans="1:7">
      <c r="A21" s="6" t="s">
        <v>19</v>
      </c>
      <c r="B21" s="21">
        <v>2500000</v>
      </c>
      <c r="C21" s="2">
        <v>0</v>
      </c>
      <c r="D21" s="12">
        <f t="shared" si="4"/>
        <v>2500000</v>
      </c>
      <c r="E21" s="26"/>
      <c r="F21" s="103"/>
      <c r="G21" s="12">
        <f t="shared" si="5"/>
        <v>2500000</v>
      </c>
    </row>
    <row r="22" spans="1:7">
      <c r="A22" s="6" t="s">
        <v>20</v>
      </c>
      <c r="B22" s="22">
        <v>6602315</v>
      </c>
      <c r="C22" s="2">
        <v>1432011.67</v>
      </c>
      <c r="D22" s="12">
        <f t="shared" si="4"/>
        <v>8034326.6699999999</v>
      </c>
      <c r="E22" s="2"/>
      <c r="F22" s="102"/>
      <c r="G22" s="12">
        <f t="shared" si="5"/>
        <v>8034326.6699999999</v>
      </c>
    </row>
    <row r="23" spans="1:7">
      <c r="A23" s="6" t="s">
        <v>21</v>
      </c>
      <c r="B23" s="22">
        <v>5335080</v>
      </c>
      <c r="C23" s="2">
        <v>1515339.21</v>
      </c>
      <c r="D23" s="12">
        <f t="shared" si="4"/>
        <v>6850419.21</v>
      </c>
      <c r="E23" s="23">
        <v>866815.26</v>
      </c>
      <c r="F23" s="102">
        <v>454318.85</v>
      </c>
      <c r="G23" s="12">
        <f t="shared" si="5"/>
        <v>5529285.1000000006</v>
      </c>
    </row>
    <row r="24" spans="1:7">
      <c r="A24" s="6" t="s">
        <v>22</v>
      </c>
      <c r="B24" s="22">
        <v>10435952</v>
      </c>
      <c r="C24" s="2">
        <v>-3490886.65</v>
      </c>
      <c r="D24" s="12">
        <f t="shared" si="4"/>
        <v>6945065.3499999996</v>
      </c>
      <c r="E24" s="23">
        <v>889718.04</v>
      </c>
      <c r="F24" s="102">
        <v>466384.8</v>
      </c>
      <c r="G24" s="12">
        <f t="shared" si="5"/>
        <v>5588962.5099999998</v>
      </c>
    </row>
    <row r="25" spans="1:7">
      <c r="A25" s="6" t="s">
        <v>23</v>
      </c>
      <c r="B25" s="21">
        <v>706732</v>
      </c>
      <c r="C25" s="2">
        <v>257987.20000000001</v>
      </c>
      <c r="D25" s="12">
        <f t="shared" si="4"/>
        <v>964719.2</v>
      </c>
      <c r="E25" s="23">
        <v>108378.4</v>
      </c>
      <c r="F25" s="102">
        <v>55803.76</v>
      </c>
      <c r="G25" s="12">
        <f t="shared" si="5"/>
        <v>800537.03999999992</v>
      </c>
    </row>
    <row r="26" spans="1:7">
      <c r="A26" s="8"/>
      <c r="C26" s="2"/>
      <c r="D26" s="12"/>
      <c r="E26" s="2"/>
      <c r="F26" s="102"/>
      <c r="G26" s="12">
        <f t="shared" ref="G26:G53" si="6">D26-E26</f>
        <v>0</v>
      </c>
    </row>
    <row r="27" spans="1:7">
      <c r="A27" s="5" t="s">
        <v>24</v>
      </c>
      <c r="B27" s="24">
        <f>SUM(B28:B52)</f>
        <v>31404373</v>
      </c>
      <c r="C27" s="24">
        <f t="shared" ref="C27:D27" si="7">SUM(C28:C52)</f>
        <v>-2645372</v>
      </c>
      <c r="D27" s="24">
        <f t="shared" si="7"/>
        <v>28759001</v>
      </c>
      <c r="E27" s="24">
        <f t="shared" ref="E27" si="8">SUM(E28:E52)</f>
        <v>386087.36</v>
      </c>
      <c r="F27" s="24">
        <f t="shared" ref="F27" si="9">SUM(F28:F52)</f>
        <v>1896613.67</v>
      </c>
      <c r="G27" s="24">
        <f t="shared" ref="G27" si="10">SUM(G28:G52)</f>
        <v>26476299.969999999</v>
      </c>
    </row>
    <row r="28" spans="1:7">
      <c r="A28" s="6" t="s">
        <v>25</v>
      </c>
      <c r="B28" s="21">
        <v>1000</v>
      </c>
      <c r="C28" s="2">
        <v>0</v>
      </c>
      <c r="D28" s="12">
        <f>B28+C28</f>
        <v>1000</v>
      </c>
      <c r="E28" s="2"/>
      <c r="F28" s="102"/>
      <c r="G28" s="12">
        <f>D28-E28-F28</f>
        <v>1000</v>
      </c>
    </row>
    <row r="29" spans="1:7">
      <c r="A29" s="6" t="s">
        <v>26</v>
      </c>
      <c r="B29" s="21">
        <v>1146100</v>
      </c>
      <c r="C29" s="2">
        <v>275000</v>
      </c>
      <c r="D29" s="12">
        <f t="shared" ref="D29:D52" si="11">B29+C29</f>
        <v>1421100</v>
      </c>
      <c r="E29" s="2"/>
      <c r="F29" s="102">
        <v>250245.99</v>
      </c>
      <c r="G29" s="12">
        <f t="shared" ref="G29:G52" si="12">D29-E29-F29</f>
        <v>1170854.01</v>
      </c>
    </row>
    <row r="30" spans="1:7">
      <c r="A30" s="6" t="s">
        <v>27</v>
      </c>
      <c r="B30" s="21">
        <v>841750</v>
      </c>
      <c r="C30" s="2">
        <v>458000</v>
      </c>
      <c r="D30" s="12">
        <f t="shared" si="11"/>
        <v>1299750</v>
      </c>
      <c r="E30" s="2"/>
      <c r="F30" s="102">
        <v>246339.11</v>
      </c>
      <c r="G30" s="12">
        <f t="shared" si="12"/>
        <v>1053410.8900000001</v>
      </c>
    </row>
    <row r="31" spans="1:7">
      <c r="A31" s="6" t="s">
        <v>28</v>
      </c>
      <c r="B31" s="21">
        <v>4023150</v>
      </c>
      <c r="C31" s="2">
        <v>0</v>
      </c>
      <c r="D31" s="12">
        <f t="shared" si="11"/>
        <v>4023150</v>
      </c>
      <c r="E31" s="2">
        <v>386087.36</v>
      </c>
      <c r="F31" s="102">
        <v>178070.96</v>
      </c>
      <c r="G31" s="12">
        <f t="shared" si="12"/>
        <v>3458991.68</v>
      </c>
    </row>
    <row r="32" spans="1:7">
      <c r="A32" s="6" t="s">
        <v>29</v>
      </c>
      <c r="B32" s="21">
        <v>0</v>
      </c>
      <c r="C32" s="2">
        <v>25000</v>
      </c>
      <c r="D32" s="12">
        <f t="shared" si="11"/>
        <v>25000</v>
      </c>
      <c r="E32" s="2"/>
      <c r="F32" s="102">
        <v>18880</v>
      </c>
      <c r="G32" s="12">
        <f t="shared" si="12"/>
        <v>6120</v>
      </c>
    </row>
    <row r="33" spans="1:7">
      <c r="A33" s="6" t="s">
        <v>30</v>
      </c>
      <c r="B33" s="21">
        <v>0</v>
      </c>
      <c r="C33" s="2">
        <v>45000</v>
      </c>
      <c r="D33" s="12">
        <f t="shared" si="11"/>
        <v>45000</v>
      </c>
      <c r="E33" s="2"/>
      <c r="F33" s="102">
        <v>0</v>
      </c>
      <c r="G33" s="12">
        <f t="shared" si="12"/>
        <v>45000</v>
      </c>
    </row>
    <row r="34" spans="1:7">
      <c r="A34" s="6" t="s">
        <v>31</v>
      </c>
      <c r="B34" s="21">
        <v>1000000</v>
      </c>
      <c r="C34" s="2">
        <v>75000</v>
      </c>
      <c r="D34" s="12">
        <f t="shared" si="11"/>
        <v>1075000</v>
      </c>
      <c r="E34" s="2"/>
      <c r="F34" s="102">
        <v>0</v>
      </c>
      <c r="G34" s="12">
        <f t="shared" si="12"/>
        <v>1075000</v>
      </c>
    </row>
    <row r="35" spans="1:7">
      <c r="A35" s="6" t="s">
        <v>32</v>
      </c>
      <c r="B35" s="21"/>
      <c r="C35" s="2">
        <v>0</v>
      </c>
      <c r="D35" s="12">
        <f t="shared" si="11"/>
        <v>0</v>
      </c>
      <c r="E35" s="2"/>
      <c r="F35" s="102">
        <v>0</v>
      </c>
      <c r="G35" s="12">
        <f t="shared" si="12"/>
        <v>0</v>
      </c>
    </row>
    <row r="36" spans="1:7">
      <c r="A36" s="6" t="s">
        <v>33</v>
      </c>
      <c r="B36" s="21">
        <v>175000</v>
      </c>
      <c r="C36" s="2">
        <v>0</v>
      </c>
      <c r="D36" s="12">
        <f t="shared" si="11"/>
        <v>175000</v>
      </c>
      <c r="E36" s="2"/>
      <c r="F36" s="102">
        <v>0</v>
      </c>
      <c r="G36" s="12">
        <f t="shared" si="12"/>
        <v>175000</v>
      </c>
    </row>
    <row r="37" spans="1:7">
      <c r="A37" s="6" t="s">
        <v>34</v>
      </c>
      <c r="B37" s="21">
        <v>0</v>
      </c>
      <c r="C37" s="94">
        <v>13000</v>
      </c>
      <c r="D37" s="12">
        <f t="shared" si="11"/>
        <v>13000</v>
      </c>
      <c r="E37" s="2"/>
      <c r="F37" s="102">
        <v>0</v>
      </c>
      <c r="G37" s="12">
        <f t="shared" si="12"/>
        <v>13000</v>
      </c>
    </row>
    <row r="38" spans="1:7">
      <c r="A38" s="6" t="s">
        <v>35</v>
      </c>
      <c r="B38" s="21"/>
      <c r="C38" s="2">
        <v>160000</v>
      </c>
      <c r="D38" s="12">
        <f t="shared" si="11"/>
        <v>160000</v>
      </c>
      <c r="E38" s="2"/>
      <c r="G38" s="12">
        <f t="shared" si="12"/>
        <v>160000</v>
      </c>
    </row>
    <row r="39" spans="1:7">
      <c r="A39" s="6" t="s">
        <v>36</v>
      </c>
      <c r="B39" s="21">
        <v>180000</v>
      </c>
      <c r="C39" s="2">
        <v>-53000</v>
      </c>
      <c r="D39" s="12">
        <f t="shared" si="11"/>
        <v>127000</v>
      </c>
      <c r="E39" s="2"/>
      <c r="F39" s="94">
        <v>63229.7</v>
      </c>
      <c r="G39" s="12">
        <f t="shared" si="12"/>
        <v>63770.3</v>
      </c>
    </row>
    <row r="40" spans="1:7">
      <c r="A40" s="6" t="s">
        <v>37</v>
      </c>
      <c r="B40" s="21">
        <v>400500</v>
      </c>
      <c r="C40" s="2">
        <v>0</v>
      </c>
      <c r="D40" s="12">
        <f t="shared" si="11"/>
        <v>400500</v>
      </c>
      <c r="E40" s="2"/>
      <c r="F40" s="94">
        <v>54797.77</v>
      </c>
      <c r="G40" s="12">
        <f t="shared" si="12"/>
        <v>345702.23</v>
      </c>
    </row>
    <row r="41" spans="1:7">
      <c r="A41" s="6" t="s">
        <v>38</v>
      </c>
      <c r="B41" s="21">
        <v>7100000</v>
      </c>
      <c r="C41" s="2">
        <v>-2636287</v>
      </c>
      <c r="D41" s="12">
        <f t="shared" si="11"/>
        <v>4463713</v>
      </c>
      <c r="E41" s="2"/>
      <c r="G41" s="12">
        <f t="shared" si="12"/>
        <v>4463713</v>
      </c>
    </row>
    <row r="42" spans="1:7">
      <c r="A42" s="6" t="s">
        <v>39</v>
      </c>
      <c r="B42" s="21">
        <v>0</v>
      </c>
      <c r="C42" s="2">
        <v>1322000</v>
      </c>
      <c r="D42" s="12">
        <f t="shared" si="11"/>
        <v>1322000</v>
      </c>
      <c r="E42" s="2"/>
      <c r="F42" s="94">
        <v>94400</v>
      </c>
      <c r="G42" s="12">
        <f t="shared" si="12"/>
        <v>1227600</v>
      </c>
    </row>
    <row r="43" spans="1:7">
      <c r="A43" s="6" t="s">
        <v>40</v>
      </c>
      <c r="B43" s="19"/>
      <c r="C43" s="2">
        <v>0</v>
      </c>
      <c r="D43" s="12">
        <f t="shared" si="11"/>
        <v>0</v>
      </c>
      <c r="E43" s="2"/>
      <c r="F43" s="102">
        <v>0</v>
      </c>
      <c r="G43" s="12">
        <f t="shared" si="12"/>
        <v>0</v>
      </c>
    </row>
    <row r="44" spans="1:7">
      <c r="A44" s="6" t="s">
        <v>41</v>
      </c>
      <c r="B44" s="21">
        <v>7036873</v>
      </c>
      <c r="C44" s="2">
        <v>-6260009</v>
      </c>
      <c r="D44" s="12">
        <f t="shared" si="11"/>
        <v>776864</v>
      </c>
      <c r="E44" s="2"/>
      <c r="F44" s="102">
        <v>0</v>
      </c>
      <c r="G44" s="12">
        <f t="shared" si="12"/>
        <v>776864</v>
      </c>
    </row>
    <row r="45" spans="1:7">
      <c r="A45" s="6" t="s">
        <v>42</v>
      </c>
      <c r="B45" s="21">
        <v>0</v>
      </c>
      <c r="C45" s="2">
        <v>340000</v>
      </c>
      <c r="D45" s="12">
        <f t="shared" si="11"/>
        <v>340000</v>
      </c>
      <c r="E45" s="2"/>
      <c r="F45" s="102">
        <v>0</v>
      </c>
      <c r="G45" s="12">
        <f t="shared" si="12"/>
        <v>340000</v>
      </c>
    </row>
    <row r="46" spans="1:7">
      <c r="A46" s="6" t="s">
        <v>43</v>
      </c>
      <c r="B46" s="21"/>
      <c r="C46" s="2">
        <v>432500</v>
      </c>
      <c r="D46" s="12">
        <f t="shared" si="11"/>
        <v>432500</v>
      </c>
      <c r="E46" s="2"/>
      <c r="F46" s="94">
        <v>60748.14</v>
      </c>
      <c r="G46" s="12">
        <f t="shared" si="12"/>
        <v>371751.86</v>
      </c>
    </row>
    <row r="47" spans="1:7">
      <c r="A47" s="6" t="s">
        <v>44</v>
      </c>
      <c r="B47" s="21">
        <v>0</v>
      </c>
      <c r="C47" s="2">
        <v>40000</v>
      </c>
      <c r="D47" s="12">
        <f t="shared" si="11"/>
        <v>40000</v>
      </c>
      <c r="E47" s="2"/>
      <c r="G47" s="12">
        <f t="shared" si="12"/>
        <v>40000</v>
      </c>
    </row>
    <row r="48" spans="1:7">
      <c r="A48" s="6" t="s">
        <v>45</v>
      </c>
      <c r="B48" s="21">
        <v>0</v>
      </c>
      <c r="C48" s="2">
        <v>275000</v>
      </c>
      <c r="D48" s="12">
        <f t="shared" si="11"/>
        <v>275000</v>
      </c>
      <c r="E48" s="2"/>
      <c r="G48" s="12">
        <f t="shared" si="12"/>
        <v>275000</v>
      </c>
    </row>
    <row r="49" spans="1:9">
      <c r="A49" s="6" t="s">
        <v>46</v>
      </c>
      <c r="B49" s="21">
        <v>0</v>
      </c>
      <c r="C49" s="2">
        <v>137500</v>
      </c>
      <c r="D49" s="12">
        <f t="shared" si="11"/>
        <v>137500</v>
      </c>
      <c r="E49" s="2"/>
      <c r="G49" s="12">
        <f t="shared" si="12"/>
        <v>137500</v>
      </c>
    </row>
    <row r="50" spans="1:9">
      <c r="A50" s="6" t="s">
        <v>47</v>
      </c>
      <c r="B50" s="21">
        <v>0</v>
      </c>
      <c r="C50" s="2">
        <v>411000</v>
      </c>
      <c r="D50" s="12">
        <f t="shared" si="11"/>
        <v>411000</v>
      </c>
      <c r="E50" s="2"/>
      <c r="G50" s="12">
        <f t="shared" si="12"/>
        <v>411000</v>
      </c>
    </row>
    <row r="51" spans="1:9">
      <c r="A51" s="6" t="s">
        <v>48</v>
      </c>
      <c r="B51" s="21">
        <v>9500000</v>
      </c>
      <c r="C51" s="2">
        <v>0</v>
      </c>
      <c r="D51" s="12">
        <f t="shared" si="11"/>
        <v>9500000</v>
      </c>
      <c r="E51" s="2"/>
      <c r="F51" s="94">
        <v>929902</v>
      </c>
      <c r="G51" s="12">
        <f t="shared" si="12"/>
        <v>8570098</v>
      </c>
    </row>
    <row r="52" spans="1:9">
      <c r="A52" s="6" t="s">
        <v>49</v>
      </c>
      <c r="B52" s="21">
        <v>0</v>
      </c>
      <c r="C52" s="2">
        <v>2294924</v>
      </c>
      <c r="D52" s="12">
        <f t="shared" si="11"/>
        <v>2294924</v>
      </c>
      <c r="E52" s="2"/>
      <c r="F52" s="102">
        <v>0</v>
      </c>
      <c r="G52" s="12">
        <f t="shared" si="12"/>
        <v>2294924</v>
      </c>
    </row>
    <row r="53" spans="1:9">
      <c r="A53" s="6"/>
      <c r="C53" s="2"/>
      <c r="D53" s="12"/>
      <c r="E53" s="2"/>
      <c r="F53" s="102">
        <v>0</v>
      </c>
      <c r="G53" s="12">
        <f t="shared" si="6"/>
        <v>0</v>
      </c>
    </row>
    <row r="54" spans="1:9">
      <c r="A54" s="5" t="s">
        <v>50</v>
      </c>
      <c r="B54" s="20">
        <f>SUM(B55:B75)</f>
        <v>10383370</v>
      </c>
      <c r="C54" s="20">
        <f t="shared" ref="C54:D54" si="13">SUM(C55:C75)</f>
        <v>5108893</v>
      </c>
      <c r="D54" s="20">
        <f t="shared" si="13"/>
        <v>15492263</v>
      </c>
      <c r="E54" s="20">
        <f t="shared" ref="E54" si="14">SUM(E55:E75)</f>
        <v>490000</v>
      </c>
      <c r="F54" s="20">
        <f t="shared" ref="F54" si="15">SUM(F55:F75)</f>
        <v>378373.03</v>
      </c>
      <c r="G54" s="20">
        <f t="shared" ref="G54" si="16">SUM(G55:G75)</f>
        <v>14581391.970000001</v>
      </c>
    </row>
    <row r="55" spans="1:9">
      <c r="A55" s="5" t="s">
        <v>131</v>
      </c>
      <c r="B55" s="21">
        <v>545029</v>
      </c>
      <c r="C55" s="2">
        <v>2282547</v>
      </c>
      <c r="D55" s="12">
        <f>B55+C55</f>
        <v>2827576</v>
      </c>
      <c r="E55" s="2"/>
      <c r="F55" s="94">
        <v>88294</v>
      </c>
      <c r="G55" s="12">
        <f t="shared" ref="G55:G75" si="17">D55-E55-F55</f>
        <v>2739282</v>
      </c>
    </row>
    <row r="56" spans="1:9">
      <c r="A56" s="5" t="s">
        <v>51</v>
      </c>
      <c r="B56" s="21">
        <v>0</v>
      </c>
      <c r="C56" s="2">
        <v>29000</v>
      </c>
      <c r="D56" s="12">
        <f t="shared" ref="D56:D75" si="18">B56+C56</f>
        <v>29000</v>
      </c>
      <c r="E56" s="2"/>
      <c r="F56" s="102">
        <v>0</v>
      </c>
      <c r="G56" s="12">
        <f t="shared" si="17"/>
        <v>29000</v>
      </c>
      <c r="I56" s="94"/>
    </row>
    <row r="57" spans="1:9">
      <c r="A57" s="5" t="s">
        <v>52</v>
      </c>
      <c r="B57" s="21">
        <v>4668341</v>
      </c>
      <c r="C57" s="2">
        <v>-4533041</v>
      </c>
      <c r="D57" s="12">
        <f t="shared" si="18"/>
        <v>135300</v>
      </c>
      <c r="E57" s="2"/>
      <c r="F57" s="102">
        <v>0</v>
      </c>
      <c r="G57" s="12">
        <f t="shared" si="17"/>
        <v>135300</v>
      </c>
      <c r="I57" s="94"/>
    </row>
    <row r="58" spans="1:9">
      <c r="A58" s="5" t="s">
        <v>53</v>
      </c>
      <c r="B58" s="21">
        <v>0</v>
      </c>
      <c r="C58" s="2">
        <v>0</v>
      </c>
      <c r="D58" s="12">
        <f t="shared" si="18"/>
        <v>0</v>
      </c>
      <c r="E58" s="2"/>
      <c r="F58" s="102">
        <v>0</v>
      </c>
      <c r="G58" s="12">
        <f t="shared" si="17"/>
        <v>0</v>
      </c>
      <c r="I58" s="94"/>
    </row>
    <row r="59" spans="1:9">
      <c r="A59" s="5" t="s">
        <v>54</v>
      </c>
      <c r="B59" s="21">
        <v>0</v>
      </c>
      <c r="C59" s="2">
        <v>472222</v>
      </c>
      <c r="D59" s="12">
        <f t="shared" si="18"/>
        <v>472222</v>
      </c>
      <c r="E59" s="2"/>
      <c r="F59" s="102">
        <v>0</v>
      </c>
      <c r="G59" s="12">
        <f t="shared" si="17"/>
        <v>472222</v>
      </c>
      <c r="I59" s="94"/>
    </row>
    <row r="60" spans="1:9">
      <c r="A60" s="5" t="s">
        <v>55</v>
      </c>
      <c r="B60" s="21">
        <v>0</v>
      </c>
      <c r="C60" s="2">
        <v>1176371.3600000001</v>
      </c>
      <c r="D60" s="12">
        <f t="shared" si="18"/>
        <v>1176371.3600000001</v>
      </c>
      <c r="E60" s="2"/>
      <c r="F60" s="94">
        <v>11178</v>
      </c>
      <c r="G60" s="12">
        <f t="shared" si="17"/>
        <v>1165193.3600000001</v>
      </c>
    </row>
    <row r="61" spans="1:9">
      <c r="A61" s="5" t="s">
        <v>56</v>
      </c>
      <c r="B61" s="21">
        <v>0</v>
      </c>
      <c r="C61" s="2">
        <v>77000</v>
      </c>
      <c r="D61" s="12">
        <f t="shared" si="18"/>
        <v>77000</v>
      </c>
      <c r="E61" s="2"/>
      <c r="G61" s="12">
        <f t="shared" si="17"/>
        <v>77000</v>
      </c>
    </row>
    <row r="62" spans="1:9">
      <c r="A62" s="5" t="s">
        <v>57</v>
      </c>
      <c r="B62" s="21">
        <v>0</v>
      </c>
      <c r="C62" s="2">
        <v>0</v>
      </c>
      <c r="D62" s="12">
        <f t="shared" si="18"/>
        <v>0</v>
      </c>
      <c r="E62" s="2"/>
      <c r="G62" s="12">
        <f t="shared" si="17"/>
        <v>0</v>
      </c>
    </row>
    <row r="63" spans="1:9" s="70" customFormat="1">
      <c r="A63" s="5" t="s">
        <v>154</v>
      </c>
      <c r="B63" s="21"/>
      <c r="C63" s="72">
        <v>42498</v>
      </c>
      <c r="D63" s="12">
        <f t="shared" si="18"/>
        <v>42498</v>
      </c>
      <c r="E63" s="72"/>
      <c r="F63" s="94"/>
      <c r="G63" s="12"/>
    </row>
    <row r="64" spans="1:9">
      <c r="A64" s="5" t="s">
        <v>58</v>
      </c>
      <c r="B64" s="21">
        <v>0</v>
      </c>
      <c r="C64" s="2">
        <v>60000</v>
      </c>
      <c r="D64" s="12">
        <f t="shared" si="18"/>
        <v>60000</v>
      </c>
      <c r="E64" s="2"/>
      <c r="G64" s="12">
        <f t="shared" si="17"/>
        <v>60000</v>
      </c>
    </row>
    <row r="65" spans="1:7">
      <c r="A65" s="5" t="s">
        <v>59</v>
      </c>
      <c r="B65" s="21">
        <v>0</v>
      </c>
      <c r="C65" s="2">
        <v>210981.3</v>
      </c>
      <c r="D65" s="12">
        <f t="shared" si="18"/>
        <v>210981.3</v>
      </c>
      <c r="E65" s="2"/>
      <c r="G65" s="12">
        <f t="shared" si="17"/>
        <v>210981.3</v>
      </c>
    </row>
    <row r="66" spans="1:7">
      <c r="A66" s="5" t="s">
        <v>60</v>
      </c>
      <c r="B66" s="21">
        <v>0</v>
      </c>
      <c r="C66" s="2">
        <v>204040</v>
      </c>
      <c r="D66" s="12">
        <f t="shared" si="18"/>
        <v>204040</v>
      </c>
      <c r="E66" s="2"/>
      <c r="F66" s="94">
        <v>4484</v>
      </c>
      <c r="G66" s="12">
        <f t="shared" si="17"/>
        <v>199556</v>
      </c>
    </row>
    <row r="67" spans="1:7">
      <c r="A67" s="6" t="s">
        <v>61</v>
      </c>
      <c r="B67" s="21">
        <v>1920000</v>
      </c>
      <c r="C67" s="2">
        <v>1020000</v>
      </c>
      <c r="D67" s="12">
        <f t="shared" si="18"/>
        <v>2940000</v>
      </c>
      <c r="E67" s="2">
        <v>490000</v>
      </c>
      <c r="F67" s="102">
        <v>245000</v>
      </c>
      <c r="G67" s="12">
        <f t="shared" si="17"/>
        <v>2205000</v>
      </c>
    </row>
    <row r="68" spans="1:7">
      <c r="A68" s="6" t="s">
        <v>62</v>
      </c>
      <c r="B68" s="21">
        <v>0</v>
      </c>
      <c r="C68" s="2">
        <v>120000</v>
      </c>
      <c r="D68" s="12">
        <f t="shared" si="18"/>
        <v>120000</v>
      </c>
      <c r="E68" s="2"/>
      <c r="F68" s="102">
        <v>0</v>
      </c>
      <c r="G68" s="12">
        <f t="shared" si="17"/>
        <v>120000</v>
      </c>
    </row>
    <row r="69" spans="1:7">
      <c r="A69" s="6" t="s">
        <v>63</v>
      </c>
      <c r="B69" s="21">
        <v>0</v>
      </c>
      <c r="C69" s="2">
        <v>189304</v>
      </c>
      <c r="D69" s="12">
        <f t="shared" si="18"/>
        <v>189304</v>
      </c>
      <c r="E69" s="2"/>
      <c r="F69" s="102">
        <v>0</v>
      </c>
      <c r="G69" s="12">
        <f t="shared" si="17"/>
        <v>189304</v>
      </c>
    </row>
    <row r="70" spans="1:7">
      <c r="A70" s="6" t="s">
        <v>64</v>
      </c>
      <c r="B70" s="21">
        <v>0</v>
      </c>
      <c r="C70" s="2">
        <v>5000</v>
      </c>
      <c r="D70" s="12">
        <f t="shared" si="18"/>
        <v>5000</v>
      </c>
      <c r="E70" s="2"/>
      <c r="F70" s="102">
        <v>0</v>
      </c>
      <c r="G70" s="12">
        <f t="shared" si="17"/>
        <v>5000</v>
      </c>
    </row>
    <row r="71" spans="1:7">
      <c r="A71" s="6" t="s">
        <v>65</v>
      </c>
      <c r="B71" s="21">
        <v>3250000</v>
      </c>
      <c r="C71" s="2">
        <v>-3038348</v>
      </c>
      <c r="D71" s="12">
        <f t="shared" si="18"/>
        <v>211652</v>
      </c>
      <c r="E71" s="2"/>
      <c r="F71" s="102">
        <v>0</v>
      </c>
      <c r="G71" s="12">
        <f t="shared" si="17"/>
        <v>211652</v>
      </c>
    </row>
    <row r="72" spans="1:7">
      <c r="A72" s="6" t="s">
        <v>66</v>
      </c>
      <c r="B72" s="21">
        <v>0</v>
      </c>
      <c r="C72" s="2">
        <v>2348270.34</v>
      </c>
      <c r="D72" s="12">
        <f t="shared" si="18"/>
        <v>2348270.34</v>
      </c>
      <c r="E72" s="2"/>
      <c r="F72" s="94">
        <v>29417.03</v>
      </c>
      <c r="G72" s="12">
        <f t="shared" si="17"/>
        <v>2318853.31</v>
      </c>
    </row>
    <row r="73" spans="1:7">
      <c r="A73" s="6" t="s">
        <v>67</v>
      </c>
      <c r="B73" s="21">
        <v>0</v>
      </c>
      <c r="C73" s="2">
        <v>1110000</v>
      </c>
      <c r="D73" s="12">
        <f t="shared" si="18"/>
        <v>1110000</v>
      </c>
      <c r="E73" s="2"/>
      <c r="F73" s="102">
        <v>0</v>
      </c>
      <c r="G73" s="12">
        <f t="shared" si="17"/>
        <v>1110000</v>
      </c>
    </row>
    <row r="74" spans="1:7">
      <c r="A74" s="6" t="s">
        <v>68</v>
      </c>
      <c r="B74" s="21">
        <v>0</v>
      </c>
      <c r="C74" s="2">
        <v>316000</v>
      </c>
      <c r="D74" s="12">
        <f t="shared" si="18"/>
        <v>316000</v>
      </c>
      <c r="E74" s="2"/>
      <c r="F74" s="102">
        <v>0</v>
      </c>
      <c r="G74" s="12">
        <f t="shared" si="17"/>
        <v>316000</v>
      </c>
    </row>
    <row r="75" spans="1:7">
      <c r="A75" s="6" t="s">
        <v>69</v>
      </c>
      <c r="B75" s="21">
        <v>0</v>
      </c>
      <c r="C75" s="2">
        <v>3017048</v>
      </c>
      <c r="D75" s="12">
        <f t="shared" si="18"/>
        <v>3017048</v>
      </c>
      <c r="E75" s="2"/>
      <c r="F75" s="102">
        <v>0</v>
      </c>
      <c r="G75" s="12">
        <f t="shared" si="17"/>
        <v>3017048</v>
      </c>
    </row>
    <row r="76" spans="1:7">
      <c r="A76" s="6"/>
      <c r="C76" s="2"/>
      <c r="D76" s="12"/>
      <c r="E76" s="2"/>
      <c r="F76" s="102">
        <v>0</v>
      </c>
      <c r="G76" s="12">
        <f t="shared" ref="G76:G93" si="19">D76-E76</f>
        <v>0</v>
      </c>
    </row>
    <row r="77" spans="1:7">
      <c r="A77" s="5" t="s">
        <v>70</v>
      </c>
      <c r="B77" s="20">
        <f>SUM(B78:B81)</f>
        <v>700000</v>
      </c>
      <c r="C77" s="20">
        <f t="shared" ref="C77:D77" si="20">SUM(C78:C81)</f>
        <v>0</v>
      </c>
      <c r="D77" s="20">
        <f t="shared" si="20"/>
        <v>700000</v>
      </c>
      <c r="E77" s="20">
        <f t="shared" ref="E77" si="21">SUM(E78:E81)</f>
        <v>0</v>
      </c>
      <c r="F77" s="20">
        <f t="shared" ref="F77" si="22">SUM(F78:F81)</f>
        <v>54400</v>
      </c>
      <c r="G77" s="20">
        <f t="shared" ref="G77" si="23">SUM(G78:G81)</f>
        <v>645600</v>
      </c>
    </row>
    <row r="78" spans="1:7">
      <c r="A78" s="5" t="s">
        <v>71</v>
      </c>
      <c r="B78" s="21"/>
      <c r="C78" s="4">
        <v>0</v>
      </c>
      <c r="D78" s="12">
        <f>B78+C78</f>
        <v>0</v>
      </c>
      <c r="E78" s="2"/>
      <c r="F78" s="102">
        <v>0</v>
      </c>
      <c r="G78" s="12">
        <f t="shared" ref="G78:G80" si="24">D78-E78-F78</f>
        <v>0</v>
      </c>
    </row>
    <row r="79" spans="1:7">
      <c r="A79" s="5" t="s">
        <v>72</v>
      </c>
      <c r="B79" s="21">
        <v>200000</v>
      </c>
      <c r="C79" s="4">
        <v>0</v>
      </c>
      <c r="D79" s="12">
        <f t="shared" ref="D79:D81" si="25">B79+C79</f>
        <v>200000</v>
      </c>
      <c r="E79" s="2"/>
      <c r="F79" s="94">
        <v>54400</v>
      </c>
      <c r="G79" s="12">
        <f t="shared" si="24"/>
        <v>145600</v>
      </c>
    </row>
    <row r="80" spans="1:7">
      <c r="A80" s="6" t="s">
        <v>73</v>
      </c>
      <c r="B80" s="21">
        <v>500000</v>
      </c>
      <c r="C80" s="2">
        <v>0</v>
      </c>
      <c r="D80" s="12">
        <f t="shared" si="25"/>
        <v>500000</v>
      </c>
      <c r="E80" s="2"/>
      <c r="F80" s="102">
        <v>0</v>
      </c>
      <c r="G80" s="12">
        <f t="shared" si="24"/>
        <v>500000</v>
      </c>
    </row>
    <row r="81" spans="1:7">
      <c r="A81" s="6" t="s">
        <v>74</v>
      </c>
      <c r="B81" s="21">
        <v>0</v>
      </c>
      <c r="C81" s="2"/>
      <c r="D81" s="12">
        <f t="shared" si="25"/>
        <v>0</v>
      </c>
      <c r="E81" s="2"/>
      <c r="F81" s="102">
        <v>0</v>
      </c>
      <c r="G81" s="12">
        <f t="shared" si="19"/>
        <v>0</v>
      </c>
    </row>
    <row r="82" spans="1:7">
      <c r="A82" s="6"/>
      <c r="C82" s="2"/>
      <c r="D82" s="12">
        <v>0</v>
      </c>
      <c r="E82" s="2"/>
      <c r="F82" s="102">
        <v>0</v>
      </c>
      <c r="G82" s="12">
        <f t="shared" si="19"/>
        <v>0</v>
      </c>
    </row>
    <row r="83" spans="1:7">
      <c r="A83" s="5" t="s">
        <v>75</v>
      </c>
      <c r="B83" s="24">
        <f>SUM(B84:B92)</f>
        <v>4504514</v>
      </c>
      <c r="C83" s="24">
        <f t="shared" ref="C83:D83" si="26">SUM(C84:C92)</f>
        <v>1053192</v>
      </c>
      <c r="D83" s="24">
        <f t="shared" si="26"/>
        <v>5557706</v>
      </c>
      <c r="E83" s="24">
        <f t="shared" ref="E83" si="27">SUM(E84:E92)</f>
        <v>0</v>
      </c>
      <c r="F83" s="24">
        <f t="shared" ref="F83" si="28">SUM(F84:F92)</f>
        <v>0</v>
      </c>
      <c r="G83" s="24">
        <f t="shared" ref="G83" si="29">SUM(G84:G92)</f>
        <v>5557706</v>
      </c>
    </row>
    <row r="84" spans="1:7">
      <c r="A84" s="6" t="s">
        <v>76</v>
      </c>
      <c r="B84" s="21">
        <v>4504514</v>
      </c>
      <c r="C84" s="2">
        <v>-1119925</v>
      </c>
      <c r="D84" s="12">
        <f>B84+C84</f>
        <v>3384589</v>
      </c>
      <c r="E84" s="3"/>
      <c r="F84" s="101">
        <v>0</v>
      </c>
      <c r="G84" s="12">
        <f t="shared" si="19"/>
        <v>3384589</v>
      </c>
    </row>
    <row r="85" spans="1:7">
      <c r="A85" s="6" t="s">
        <v>77</v>
      </c>
      <c r="B85" s="21"/>
      <c r="C85" s="12">
        <v>925539</v>
      </c>
      <c r="D85" s="12">
        <f t="shared" ref="D85:D92" si="30">B85+C85</f>
        <v>925539</v>
      </c>
      <c r="E85" s="2"/>
      <c r="F85" s="102">
        <v>0</v>
      </c>
      <c r="G85" s="12">
        <f t="shared" si="19"/>
        <v>925539</v>
      </c>
    </row>
    <row r="86" spans="1:7">
      <c r="A86" s="6" t="s">
        <v>78</v>
      </c>
      <c r="B86" s="21"/>
      <c r="C86" s="12">
        <v>16000</v>
      </c>
      <c r="D86" s="12">
        <f t="shared" si="30"/>
        <v>16000</v>
      </c>
      <c r="E86" s="2"/>
      <c r="F86" s="102">
        <v>0</v>
      </c>
      <c r="G86" s="12">
        <f t="shared" si="19"/>
        <v>16000</v>
      </c>
    </row>
    <row r="87" spans="1:7">
      <c r="A87" s="6" t="s">
        <v>79</v>
      </c>
      <c r="B87" s="21"/>
      <c r="C87" s="12">
        <v>10400</v>
      </c>
      <c r="D87" s="12">
        <f t="shared" si="30"/>
        <v>10400</v>
      </c>
      <c r="E87" s="2"/>
      <c r="F87" s="102">
        <v>0</v>
      </c>
      <c r="G87" s="12">
        <f t="shared" si="19"/>
        <v>10400</v>
      </c>
    </row>
    <row r="88" spans="1:7">
      <c r="A88" s="7" t="s">
        <v>80</v>
      </c>
      <c r="B88" s="21"/>
      <c r="C88" s="12">
        <v>250000</v>
      </c>
      <c r="D88" s="12">
        <f t="shared" si="30"/>
        <v>250000</v>
      </c>
      <c r="E88" s="2"/>
      <c r="F88" s="102">
        <v>0</v>
      </c>
      <c r="G88" s="12">
        <f t="shared" si="19"/>
        <v>250000</v>
      </c>
    </row>
    <row r="89" spans="1:7">
      <c r="A89" s="6" t="s">
        <v>81</v>
      </c>
      <c r="B89" s="21"/>
      <c r="C89" s="12">
        <v>279044</v>
      </c>
      <c r="D89" s="12">
        <f t="shared" si="30"/>
        <v>279044</v>
      </c>
      <c r="E89" s="2"/>
      <c r="F89" s="102">
        <v>0</v>
      </c>
      <c r="G89" s="12">
        <f t="shared" si="19"/>
        <v>279044</v>
      </c>
    </row>
    <row r="90" spans="1:7">
      <c r="A90" s="6" t="s">
        <v>82</v>
      </c>
      <c r="B90" s="21"/>
      <c r="C90" s="2">
        <v>0</v>
      </c>
      <c r="D90" s="12">
        <f t="shared" si="30"/>
        <v>0</v>
      </c>
      <c r="E90" s="2"/>
      <c r="F90" s="102">
        <v>0</v>
      </c>
      <c r="G90" s="12">
        <f t="shared" si="19"/>
        <v>0</v>
      </c>
    </row>
    <row r="91" spans="1:7">
      <c r="A91" s="6" t="s">
        <v>83</v>
      </c>
      <c r="B91" s="21"/>
      <c r="C91" s="2">
        <v>0</v>
      </c>
      <c r="D91" s="12">
        <f t="shared" si="30"/>
        <v>0</v>
      </c>
      <c r="E91" s="2"/>
      <c r="F91" s="102">
        <v>0</v>
      </c>
      <c r="G91" s="12">
        <f t="shared" si="19"/>
        <v>0</v>
      </c>
    </row>
    <row r="92" spans="1:7">
      <c r="A92" s="6" t="s">
        <v>84</v>
      </c>
      <c r="B92" s="21">
        <v>0</v>
      </c>
      <c r="C92" s="2">
        <v>692134</v>
      </c>
      <c r="D92" s="12">
        <f t="shared" si="30"/>
        <v>692134</v>
      </c>
      <c r="E92" s="23"/>
      <c r="F92" s="102">
        <v>0</v>
      </c>
      <c r="G92" s="12">
        <f t="shared" si="19"/>
        <v>692134</v>
      </c>
    </row>
    <row r="93" spans="1:7">
      <c r="A93" s="6"/>
      <c r="C93" s="2"/>
      <c r="D93" s="12"/>
      <c r="E93" s="23"/>
      <c r="F93" s="102">
        <v>0</v>
      </c>
      <c r="G93" s="12">
        <f t="shared" si="19"/>
        <v>0</v>
      </c>
    </row>
    <row r="94" spans="1:7" ht="15.75">
      <c r="A94" s="13" t="s">
        <v>85</v>
      </c>
      <c r="B94" s="20">
        <f>B83+B77+B54+B27+B8</f>
        <v>211554800</v>
      </c>
      <c r="C94" s="20">
        <f>C8+C27+C54+C83</f>
        <v>0</v>
      </c>
      <c r="D94" s="20">
        <f>D83+D77+D54+D27+D8</f>
        <v>211554799.99999997</v>
      </c>
      <c r="E94" s="20">
        <f>E83+E77+E54+E27+E8</f>
        <v>15465439.060000001</v>
      </c>
      <c r="F94" s="20">
        <f>F83+F77+F54+F27+F8</f>
        <v>9974294.1099999994</v>
      </c>
      <c r="G94" s="20">
        <f>G83+G77+G54+G27+G8</f>
        <v>186072568.82999998</v>
      </c>
    </row>
    <row r="95" spans="1:7">
      <c r="A95" s="15"/>
      <c r="B95" s="19"/>
      <c r="C95" s="15"/>
      <c r="D95" s="15"/>
      <c r="E95" s="16"/>
      <c r="F95" s="104"/>
      <c r="G95" s="16"/>
    </row>
    <row r="96" spans="1:7">
      <c r="A96" s="14"/>
      <c r="B96" s="19"/>
      <c r="C96" s="15"/>
      <c r="D96" s="15"/>
      <c r="E96" s="16"/>
      <c r="F96" s="104"/>
      <c r="G96" s="20"/>
    </row>
    <row r="98" spans="5:5">
      <c r="E98" s="71"/>
    </row>
    <row r="99" spans="5:5">
      <c r="E99" s="94"/>
    </row>
    <row r="100" spans="5:5">
      <c r="E100" s="71">
        <f>E98-E99</f>
        <v>0</v>
      </c>
    </row>
  </sheetData>
  <mergeCells count="4"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F14" sqref="F14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26" t="s">
        <v>1</v>
      </c>
      <c r="C4" s="126"/>
      <c r="D4" s="126"/>
      <c r="E4" s="126"/>
      <c r="F4" s="126"/>
    </row>
    <row r="5" spans="2:6">
      <c r="B5" s="127" t="s">
        <v>112</v>
      </c>
      <c r="C5" s="127"/>
      <c r="D5" s="127"/>
      <c r="E5" s="127"/>
      <c r="F5" s="127"/>
    </row>
    <row r="6" spans="2:6" ht="21">
      <c r="B6" s="128" t="s">
        <v>152</v>
      </c>
      <c r="C6" s="128"/>
      <c r="D6" s="128"/>
      <c r="E6" s="128"/>
      <c r="F6" s="128"/>
    </row>
    <row r="7" spans="2:6" ht="51">
      <c r="B7" s="65" t="s">
        <v>113</v>
      </c>
      <c r="C7" s="65" t="s">
        <v>114</v>
      </c>
      <c r="D7" s="64" t="s">
        <v>115</v>
      </c>
      <c r="E7" s="64" t="s">
        <v>116</v>
      </c>
      <c r="F7" s="65" t="s">
        <v>117</v>
      </c>
    </row>
    <row r="8" spans="2:6" ht="48.75" customHeight="1">
      <c r="B8" s="68">
        <v>43061</v>
      </c>
      <c r="C8" s="61">
        <v>2872397</v>
      </c>
      <c r="D8" s="69" t="s">
        <v>118</v>
      </c>
      <c r="E8" s="63" t="s">
        <v>119</v>
      </c>
      <c r="F8" s="60">
        <v>79500</v>
      </c>
    </row>
    <row r="9" spans="2:6">
      <c r="B9" s="68"/>
      <c r="C9" s="61"/>
      <c r="D9" s="66"/>
      <c r="E9" s="63"/>
      <c r="F9" s="60"/>
    </row>
    <row r="10" spans="2:6">
      <c r="B10" s="129" t="s">
        <v>110</v>
      </c>
      <c r="C10" s="130"/>
      <c r="D10" s="130"/>
      <c r="E10" s="131"/>
      <c r="F10" s="62">
        <f>F8</f>
        <v>79500</v>
      </c>
    </row>
    <row r="11" spans="2:6">
      <c r="B11" s="59"/>
      <c r="C11" s="59"/>
      <c r="D11" s="67"/>
      <c r="E11" s="59"/>
      <c r="F11" s="59"/>
    </row>
    <row r="12" spans="2:6">
      <c r="B12" s="59"/>
      <c r="C12" s="59"/>
      <c r="D12" s="67"/>
      <c r="E12" s="59"/>
      <c r="F12" s="59"/>
    </row>
    <row r="13" spans="2:6">
      <c r="B13" s="59"/>
      <c r="C13" s="59"/>
      <c r="D13" s="67"/>
      <c r="E13" s="59"/>
      <c r="F13" s="59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0"/>
  <sheetViews>
    <sheetView workbookViewId="0">
      <selection activeCell="B39" sqref="B39"/>
    </sheetView>
  </sheetViews>
  <sheetFormatPr baseColWidth="10" defaultColWidth="11.42578125" defaultRowHeight="15"/>
  <cols>
    <col min="2" max="2" width="63.85546875" customWidth="1"/>
    <col min="3" max="3" width="14.7109375" style="70" customWidth="1"/>
    <col min="4" max="4" width="18.5703125" customWidth="1"/>
  </cols>
  <sheetData>
    <row r="2" spans="2:6" ht="18.75">
      <c r="B2" s="132" t="s">
        <v>1</v>
      </c>
      <c r="C2" s="132"/>
      <c r="D2" s="132"/>
      <c r="E2" s="44"/>
    </row>
    <row r="3" spans="2:6" ht="18.75">
      <c r="B3" s="133" t="s">
        <v>96</v>
      </c>
      <c r="C3" s="133"/>
      <c r="D3" s="133"/>
      <c r="E3" s="44"/>
    </row>
    <row r="4" spans="2:6" ht="21">
      <c r="B4" s="118" t="s">
        <v>162</v>
      </c>
      <c r="C4" s="118"/>
      <c r="D4" s="118"/>
      <c r="E4" s="45"/>
      <c r="F4" s="45"/>
    </row>
    <row r="5" spans="2:6" ht="15.75" thickBot="1">
      <c r="B5" s="44"/>
      <c r="D5" s="44"/>
      <c r="E5" s="44"/>
    </row>
    <row r="6" spans="2:6">
      <c r="B6" s="46" t="s">
        <v>97</v>
      </c>
      <c r="C6" s="86" t="s">
        <v>126</v>
      </c>
      <c r="D6" s="47" t="s">
        <v>98</v>
      </c>
      <c r="E6" s="44"/>
    </row>
    <row r="7" spans="2:6">
      <c r="B7" s="48" t="s">
        <v>99</v>
      </c>
      <c r="C7" s="87"/>
      <c r="D7" s="46"/>
      <c r="E7" s="44"/>
    </row>
    <row r="8" spans="2:6">
      <c r="B8" s="49" t="s">
        <v>100</v>
      </c>
      <c r="C8" s="89"/>
      <c r="D8" s="50"/>
      <c r="E8" s="44"/>
    </row>
    <row r="9" spans="2:6">
      <c r="B9" s="49" t="s">
        <v>101</v>
      </c>
      <c r="C9" s="89"/>
      <c r="D9" s="50">
        <v>212450</v>
      </c>
      <c r="E9" s="44"/>
    </row>
    <row r="10" spans="2:6">
      <c r="B10" s="49" t="s">
        <v>102</v>
      </c>
      <c r="C10" s="89"/>
      <c r="D10" s="50">
        <v>2000</v>
      </c>
      <c r="E10" s="44"/>
    </row>
    <row r="11" spans="2:6">
      <c r="B11" s="49" t="s">
        <v>103</v>
      </c>
      <c r="C11" s="89"/>
      <c r="D11" s="50">
        <v>404</v>
      </c>
      <c r="E11" s="44"/>
    </row>
    <row r="12" spans="2:6">
      <c r="B12" s="49" t="s">
        <v>104</v>
      </c>
      <c r="C12" s="89"/>
      <c r="D12" s="50"/>
      <c r="E12" s="44"/>
    </row>
    <row r="13" spans="2:6">
      <c r="B13" s="49" t="s">
        <v>105</v>
      </c>
      <c r="C13" s="89"/>
      <c r="D13" s="50"/>
      <c r="E13" s="44"/>
    </row>
    <row r="14" spans="2:6">
      <c r="B14" s="49" t="s">
        <v>106</v>
      </c>
      <c r="C14" s="89"/>
      <c r="D14" s="50">
        <v>10000</v>
      </c>
    </row>
    <row r="15" spans="2:6">
      <c r="B15" s="49" t="s">
        <v>107</v>
      </c>
      <c r="C15" s="89"/>
      <c r="D15" s="50"/>
    </row>
    <row r="16" spans="2:6" s="70" customFormat="1">
      <c r="B16" s="49" t="s">
        <v>108</v>
      </c>
      <c r="C16" s="89"/>
      <c r="D16" s="90">
        <f>C17+C18+C19+C20</f>
        <v>20602</v>
      </c>
    </row>
    <row r="17" spans="2:13">
      <c r="B17" s="89" t="s">
        <v>163</v>
      </c>
      <c r="C17" s="28">
        <v>18000</v>
      </c>
      <c r="D17" s="50"/>
    </row>
    <row r="18" spans="2:13" s="70" customFormat="1">
      <c r="B18" s="89" t="s">
        <v>123</v>
      </c>
      <c r="C18" s="90">
        <v>2602</v>
      </c>
      <c r="D18" s="90"/>
    </row>
    <row r="19" spans="2:13" s="70" customFormat="1">
      <c r="B19" s="89" t="s">
        <v>124</v>
      </c>
      <c r="C19" s="57"/>
      <c r="D19" s="90"/>
    </row>
    <row r="20" spans="2:13" s="70" customFormat="1">
      <c r="B20" s="89" t="s">
        <v>125</v>
      </c>
      <c r="C20" s="89"/>
      <c r="D20" s="90"/>
    </row>
    <row r="21" spans="2:13">
      <c r="B21" s="49" t="s">
        <v>109</v>
      </c>
      <c r="C21" s="89"/>
      <c r="D21" s="50">
        <v>0</v>
      </c>
    </row>
    <row r="22" spans="2:13">
      <c r="B22" s="49" t="s">
        <v>94</v>
      </c>
      <c r="C22" s="89"/>
      <c r="D22" s="51">
        <f>SUM(D8:D21)</f>
        <v>245456</v>
      </c>
      <c r="I22" s="70"/>
      <c r="J22" s="70"/>
      <c r="K22" s="70"/>
      <c r="L22" s="70"/>
      <c r="M22" s="70"/>
    </row>
    <row r="23" spans="2:13">
      <c r="B23" s="52"/>
      <c r="C23" s="91"/>
      <c r="D23" s="52"/>
      <c r="I23" s="71"/>
      <c r="J23" s="70"/>
      <c r="K23" s="70"/>
      <c r="L23" s="70"/>
      <c r="M23" s="70"/>
    </row>
    <row r="24" spans="2:13">
      <c r="B24" s="89" t="s">
        <v>132</v>
      </c>
      <c r="C24" s="89"/>
      <c r="D24" s="53">
        <f>D22</f>
        <v>245456</v>
      </c>
      <c r="I24" s="70"/>
      <c r="J24" s="70"/>
      <c r="K24" s="70"/>
      <c r="L24" s="70"/>
      <c r="M24" s="70"/>
    </row>
    <row r="25" spans="2:13">
      <c r="B25" s="89"/>
      <c r="C25" s="89"/>
      <c r="D25" s="54"/>
      <c r="I25" s="70"/>
      <c r="J25" s="70"/>
      <c r="K25" s="70"/>
      <c r="L25" s="70"/>
      <c r="M25" s="70"/>
    </row>
    <row r="26" spans="2:13">
      <c r="B26" s="49"/>
      <c r="C26" s="89"/>
      <c r="D26" s="53"/>
      <c r="I26" s="70"/>
      <c r="J26" s="70"/>
      <c r="K26" s="70"/>
      <c r="L26" s="70"/>
      <c r="M26" s="70"/>
    </row>
    <row r="27" spans="2:13">
      <c r="B27" s="55"/>
      <c r="C27" s="92"/>
      <c r="D27" s="55"/>
      <c r="I27" s="70"/>
      <c r="J27" s="70"/>
      <c r="K27" s="70"/>
      <c r="L27" s="70"/>
      <c r="M27" s="71"/>
    </row>
    <row r="28" spans="2:13">
      <c r="B28" s="88" t="s">
        <v>161</v>
      </c>
      <c r="C28" s="88"/>
      <c r="D28" s="58">
        <f>D24</f>
        <v>245456</v>
      </c>
    </row>
    <row r="30" spans="2:13">
      <c r="B30" s="89" t="s">
        <v>159</v>
      </c>
      <c r="C30" s="53">
        <f>D28-C31</f>
        <v>239604</v>
      </c>
    </row>
    <row r="31" spans="2:13">
      <c r="B31" s="89" t="s">
        <v>160</v>
      </c>
      <c r="C31" s="54">
        <v>5852</v>
      </c>
    </row>
    <row r="32" spans="2:13">
      <c r="B32" s="89" t="s">
        <v>110</v>
      </c>
      <c r="C32" s="53">
        <f>SUM(C30:C31)</f>
        <v>245456</v>
      </c>
      <c r="D32" s="41"/>
      <c r="E32" s="71"/>
      <c r="F32" s="41"/>
      <c r="G32" s="70"/>
      <c r="H32" s="70"/>
    </row>
    <row r="33" spans="2:8">
      <c r="B33" s="92"/>
      <c r="C33" s="92"/>
      <c r="D33" s="41"/>
      <c r="E33" s="70"/>
      <c r="F33" s="70"/>
      <c r="G33" s="70"/>
      <c r="H33" s="70"/>
    </row>
    <row r="34" spans="2:8">
      <c r="B34" s="56" t="s">
        <v>111</v>
      </c>
      <c r="D34" s="41"/>
      <c r="E34" s="70"/>
      <c r="F34" s="70"/>
      <c r="G34" s="70"/>
      <c r="H34" s="70"/>
    </row>
    <row r="35" spans="2:8">
      <c r="D35" s="41"/>
      <c r="E35" s="70"/>
      <c r="F35" s="70"/>
      <c r="G35" s="70"/>
      <c r="H35" s="70"/>
    </row>
    <row r="36" spans="2:8">
      <c r="D36" s="41"/>
      <c r="E36" s="70"/>
      <c r="F36" s="70"/>
      <c r="G36" s="70"/>
      <c r="H36" s="70"/>
    </row>
    <row r="37" spans="2:8">
      <c r="D37" s="41"/>
      <c r="E37" s="70"/>
      <c r="F37" s="71"/>
    </row>
    <row r="38" spans="2:8">
      <c r="D38" s="41"/>
      <c r="E38" s="70"/>
      <c r="F38" s="71"/>
    </row>
    <row r="39" spans="2:8">
      <c r="D39" s="41"/>
      <c r="E39" s="70"/>
      <c r="F39" s="71"/>
    </row>
    <row r="40" spans="2:8">
      <c r="D40" s="41"/>
      <c r="E40" s="70"/>
      <c r="F40" s="70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tabSelected="1" topLeftCell="A2" workbookViewId="0">
      <selection activeCell="H14" sqref="H14"/>
    </sheetView>
  </sheetViews>
  <sheetFormatPr baseColWidth="10" defaultColWidth="11.42578125" defaultRowHeight="15"/>
  <cols>
    <col min="3" max="3" width="18.42578125" customWidth="1"/>
    <col min="4" max="4" width="18.42578125" style="70" customWidth="1"/>
    <col min="5" max="5" width="38.42578125" customWidth="1"/>
    <col min="6" max="6" width="57.140625" customWidth="1"/>
    <col min="7" max="7" width="19" customWidth="1"/>
  </cols>
  <sheetData>
    <row r="2" spans="2:7">
      <c r="B2" s="134" t="s">
        <v>0</v>
      </c>
      <c r="C2" s="134"/>
      <c r="D2" s="134"/>
      <c r="E2" s="134"/>
      <c r="F2" s="134"/>
      <c r="G2" s="134"/>
    </row>
    <row r="3" spans="2:7">
      <c r="B3" s="126" t="s">
        <v>1</v>
      </c>
      <c r="C3" s="126"/>
      <c r="D3" s="126"/>
      <c r="E3" s="126"/>
      <c r="F3" s="126"/>
      <c r="G3" s="126"/>
    </row>
    <row r="4" spans="2:7">
      <c r="B4" s="127" t="s">
        <v>120</v>
      </c>
      <c r="C4" s="127"/>
      <c r="D4" s="127"/>
      <c r="E4" s="127"/>
      <c r="F4" s="127"/>
      <c r="G4" s="127"/>
    </row>
    <row r="5" spans="2:7" ht="21">
      <c r="B5" s="128" t="s">
        <v>187</v>
      </c>
      <c r="C5" s="128"/>
      <c r="D5" s="128"/>
      <c r="E5" s="128"/>
      <c r="F5" s="128"/>
      <c r="G5" s="128"/>
    </row>
    <row r="6" spans="2:7" ht="25.5">
      <c r="B6" s="80" t="s">
        <v>113</v>
      </c>
      <c r="C6" s="80" t="s">
        <v>114</v>
      </c>
      <c r="D6" s="80" t="s">
        <v>184</v>
      </c>
      <c r="E6" s="84" t="s">
        <v>115</v>
      </c>
      <c r="F6" s="81" t="s">
        <v>116</v>
      </c>
      <c r="G6" s="82" t="s">
        <v>117</v>
      </c>
    </row>
    <row r="7" spans="2:7" s="70" customFormat="1">
      <c r="B7" s="112">
        <v>43061</v>
      </c>
      <c r="C7" s="113">
        <v>26034</v>
      </c>
      <c r="D7" s="115">
        <v>43212</v>
      </c>
      <c r="E7" s="111" t="s">
        <v>173</v>
      </c>
      <c r="F7" s="111" t="s">
        <v>174</v>
      </c>
      <c r="G7" s="114">
        <v>31614.86</v>
      </c>
    </row>
    <row r="8" spans="2:7" s="70" customFormat="1" ht="25.5">
      <c r="B8" s="85">
        <v>43117</v>
      </c>
      <c r="C8" s="77">
        <v>2584</v>
      </c>
      <c r="D8" s="116">
        <v>43174</v>
      </c>
      <c r="E8" s="79" t="s">
        <v>127</v>
      </c>
      <c r="F8" s="83" t="s">
        <v>128</v>
      </c>
      <c r="G8" s="76">
        <v>80240</v>
      </c>
    </row>
    <row r="9" spans="2:7" s="70" customFormat="1">
      <c r="B9" s="85">
        <v>43122</v>
      </c>
      <c r="C9" s="77">
        <v>699373</v>
      </c>
      <c r="D9" s="116">
        <v>43153</v>
      </c>
      <c r="E9" s="83" t="s">
        <v>139</v>
      </c>
      <c r="F9" s="105" t="s">
        <v>140</v>
      </c>
      <c r="G9" s="76">
        <v>70000</v>
      </c>
    </row>
    <row r="10" spans="2:7" s="70" customFormat="1">
      <c r="B10" s="85">
        <v>43126</v>
      </c>
      <c r="C10" s="77">
        <v>10288</v>
      </c>
      <c r="D10" s="116">
        <v>43157</v>
      </c>
      <c r="E10" s="79" t="s">
        <v>147</v>
      </c>
      <c r="F10" s="106" t="s">
        <v>148</v>
      </c>
      <c r="G10" s="76">
        <v>26265.5</v>
      </c>
    </row>
    <row r="11" spans="2:7" s="70" customFormat="1">
      <c r="B11" s="85">
        <v>43126</v>
      </c>
      <c r="C11" s="77">
        <v>10289</v>
      </c>
      <c r="D11" s="116">
        <v>43157</v>
      </c>
      <c r="E11" s="79" t="s">
        <v>147</v>
      </c>
      <c r="F11" s="106" t="s">
        <v>149</v>
      </c>
      <c r="G11" s="76">
        <v>4842.68</v>
      </c>
    </row>
    <row r="12" spans="2:7" s="70" customFormat="1">
      <c r="B12" s="85">
        <v>43139</v>
      </c>
      <c r="C12" s="77">
        <v>187</v>
      </c>
      <c r="D12" s="116">
        <v>43167</v>
      </c>
      <c r="E12" s="83" t="s">
        <v>136</v>
      </c>
      <c r="F12" s="83" t="s">
        <v>137</v>
      </c>
      <c r="G12" s="76">
        <v>216908.05</v>
      </c>
    </row>
    <row r="13" spans="2:7" s="70" customFormat="1">
      <c r="B13" s="85">
        <v>43136</v>
      </c>
      <c r="C13" s="77">
        <v>3998</v>
      </c>
      <c r="D13" s="116">
        <v>43136</v>
      </c>
      <c r="E13" s="83" t="s">
        <v>134</v>
      </c>
      <c r="F13" s="83" t="s">
        <v>135</v>
      </c>
      <c r="G13" s="76">
        <v>38161.199999999997</v>
      </c>
    </row>
    <row r="14" spans="2:7" s="70" customFormat="1" ht="25.5">
      <c r="B14" s="85">
        <v>43143</v>
      </c>
      <c r="C14" s="77">
        <v>1190</v>
      </c>
      <c r="D14" s="116">
        <v>43171</v>
      </c>
      <c r="E14" s="83" t="s">
        <v>165</v>
      </c>
      <c r="F14" s="75" t="s">
        <v>166</v>
      </c>
      <c r="G14" s="76">
        <v>90925.19</v>
      </c>
    </row>
    <row r="15" spans="2:7" s="70" customFormat="1">
      <c r="B15" s="85">
        <v>43146</v>
      </c>
      <c r="C15" s="77">
        <v>304</v>
      </c>
      <c r="D15" s="116">
        <v>43174</v>
      </c>
      <c r="E15" s="83" t="s">
        <v>165</v>
      </c>
      <c r="F15" s="79" t="s">
        <v>167</v>
      </c>
      <c r="G15" s="76">
        <v>19016.740000000002</v>
      </c>
    </row>
    <row r="16" spans="2:7" s="70" customFormat="1">
      <c r="B16" s="85">
        <v>43147</v>
      </c>
      <c r="C16" s="77">
        <v>306</v>
      </c>
      <c r="D16" s="116">
        <v>43175</v>
      </c>
      <c r="E16" s="83" t="s">
        <v>165</v>
      </c>
      <c r="F16" s="79" t="s">
        <v>168</v>
      </c>
      <c r="G16" s="76">
        <v>31472.959999999999</v>
      </c>
    </row>
    <row r="17" spans="2:7" s="70" customFormat="1">
      <c r="B17" s="85">
        <v>43147</v>
      </c>
      <c r="C17" s="77">
        <v>307</v>
      </c>
      <c r="D17" s="116">
        <v>43175</v>
      </c>
      <c r="E17" s="83" t="s">
        <v>165</v>
      </c>
      <c r="F17" s="79" t="s">
        <v>168</v>
      </c>
      <c r="G17" s="76">
        <v>204074.81</v>
      </c>
    </row>
    <row r="18" spans="2:7" s="70" customFormat="1">
      <c r="B18" s="85">
        <v>43159</v>
      </c>
      <c r="C18" s="77" t="s">
        <v>122</v>
      </c>
      <c r="D18" s="77" t="s">
        <v>185</v>
      </c>
      <c r="E18" s="83" t="s">
        <v>150</v>
      </c>
      <c r="F18" s="83" t="s">
        <v>151</v>
      </c>
      <c r="G18" s="76">
        <v>41300</v>
      </c>
    </row>
    <row r="19" spans="2:7" s="70" customFormat="1">
      <c r="B19" s="85">
        <v>43159</v>
      </c>
      <c r="C19" s="77" t="s">
        <v>121</v>
      </c>
      <c r="D19" s="77" t="s">
        <v>185</v>
      </c>
      <c r="E19" s="83" t="s">
        <v>143</v>
      </c>
      <c r="F19" s="83" t="s">
        <v>144</v>
      </c>
      <c r="G19" s="76">
        <v>12000</v>
      </c>
    </row>
    <row r="20" spans="2:7" s="70" customFormat="1">
      <c r="B20" s="85">
        <v>43159</v>
      </c>
      <c r="C20" s="77" t="s">
        <v>121</v>
      </c>
      <c r="D20" s="77" t="s">
        <v>185</v>
      </c>
      <c r="E20" s="83" t="s">
        <v>145</v>
      </c>
      <c r="F20" s="83" t="s">
        <v>146</v>
      </c>
      <c r="G20" s="76">
        <v>12700</v>
      </c>
    </row>
    <row r="21" spans="2:7" s="70" customFormat="1">
      <c r="B21" s="85">
        <v>43159</v>
      </c>
      <c r="C21" s="77" t="s">
        <v>121</v>
      </c>
      <c r="D21" s="77" t="s">
        <v>185</v>
      </c>
      <c r="E21" s="83" t="s">
        <v>141</v>
      </c>
      <c r="F21" s="83" t="s">
        <v>142</v>
      </c>
      <c r="G21" s="76">
        <v>7500</v>
      </c>
    </row>
    <row r="22" spans="2:7" s="70" customFormat="1">
      <c r="B22" s="95">
        <v>43159</v>
      </c>
      <c r="C22" s="77" t="s">
        <v>181</v>
      </c>
      <c r="D22" s="77" t="s">
        <v>185</v>
      </c>
      <c r="E22" s="83" t="s">
        <v>180</v>
      </c>
      <c r="F22" s="83" t="s">
        <v>164</v>
      </c>
      <c r="G22" s="76">
        <v>19500</v>
      </c>
    </row>
    <row r="23" spans="2:7" s="70" customFormat="1">
      <c r="B23" s="95">
        <v>43161</v>
      </c>
      <c r="C23" s="77" t="s">
        <v>177</v>
      </c>
      <c r="D23" s="77" t="s">
        <v>185</v>
      </c>
      <c r="E23" s="83" t="s">
        <v>178</v>
      </c>
      <c r="F23" s="83" t="s">
        <v>179</v>
      </c>
      <c r="G23" s="76">
        <v>5750</v>
      </c>
    </row>
    <row r="24" spans="2:7" s="70" customFormat="1">
      <c r="B24" s="95">
        <v>43168</v>
      </c>
      <c r="C24" s="77" t="s">
        <v>175</v>
      </c>
      <c r="D24" s="77" t="s">
        <v>185</v>
      </c>
      <c r="E24" s="83" t="s">
        <v>186</v>
      </c>
      <c r="F24" s="83" t="s">
        <v>176</v>
      </c>
      <c r="G24" s="76">
        <v>3000</v>
      </c>
    </row>
    <row r="25" spans="2:7" s="70" customFormat="1">
      <c r="B25" s="107">
        <v>43178</v>
      </c>
      <c r="C25" s="109">
        <v>477597</v>
      </c>
      <c r="D25" s="117">
        <v>43209</v>
      </c>
      <c r="E25" s="108" t="s">
        <v>171</v>
      </c>
      <c r="F25" s="108" t="s">
        <v>172</v>
      </c>
      <c r="G25" s="110">
        <v>187326.44</v>
      </c>
    </row>
    <row r="26" spans="2:7" s="70" customFormat="1">
      <c r="B26" s="85">
        <v>43190</v>
      </c>
      <c r="C26" s="77" t="s">
        <v>169</v>
      </c>
      <c r="D26" s="116">
        <v>43220</v>
      </c>
      <c r="E26" s="83" t="s">
        <v>138</v>
      </c>
      <c r="F26" s="83" t="s">
        <v>170</v>
      </c>
      <c r="G26" s="76">
        <v>7850.8</v>
      </c>
    </row>
    <row r="27" spans="2:7" ht="22.5" customHeight="1">
      <c r="B27" s="129" t="s">
        <v>110</v>
      </c>
      <c r="C27" s="130"/>
      <c r="D27" s="130"/>
      <c r="E27" s="130"/>
      <c r="F27" s="131"/>
      <c r="G27" s="78">
        <f>SUM(G8:G26)</f>
        <v>1078834.3699999999</v>
      </c>
    </row>
  </sheetData>
  <mergeCells count="5">
    <mergeCell ref="B27:F27"/>
    <mergeCell ref="B4:G4"/>
    <mergeCell ref="B5:G5"/>
    <mergeCell ref="B3:G3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MARZO</vt:lpstr>
      <vt:lpstr>PRESUPUESTO EJECUTAD MARZO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2018-04-04T12:22:03Z</cp:lastPrinted>
  <dcterms:created xsi:type="dcterms:W3CDTF">2018-02-05T11:49:26Z</dcterms:created>
  <dcterms:modified xsi:type="dcterms:W3CDTF">2018-04-04T12:39:13Z</dcterms:modified>
</cp:coreProperties>
</file>