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3" activeTab="3"/>
  </bookViews>
  <sheets>
    <sheet name="EJECUCION ME DE MAYO" sheetId="2" state="hidden" r:id="rId1"/>
    <sheet name="PRESUPUESTO EJECUTAD MAYO" sheetId="1" state="hidden" r:id="rId2"/>
    <sheet name="INGRESOS" sheetId="3" state="hidden" r:id="rId3"/>
    <sheet name="CUENTAS POR PAGAR" sheetId="5" r:id="rId4"/>
  </sheets>
  <calcPr calcId="124519"/>
</workbook>
</file>

<file path=xl/calcChain.xml><?xml version="1.0" encoding="utf-8"?>
<calcChain xmlns="http://schemas.openxmlformats.org/spreadsheetml/2006/main">
  <c r="G22" i="5"/>
  <c r="F8" i="2"/>
  <c r="F9"/>
  <c r="E8"/>
  <c r="E9"/>
  <c r="E10"/>
  <c r="E11"/>
  <c r="E7"/>
  <c r="F7"/>
  <c r="D12"/>
  <c r="E85" i="1"/>
  <c r="F85"/>
  <c r="H85"/>
  <c r="E79"/>
  <c r="F79"/>
  <c r="E54"/>
  <c r="F54"/>
  <c r="E27"/>
  <c r="F27"/>
  <c r="E8"/>
  <c r="F8"/>
  <c r="D43"/>
  <c r="G43" s="1"/>
  <c r="D44"/>
  <c r="G44" s="1"/>
  <c r="H24"/>
  <c r="H25"/>
  <c r="H2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80"/>
  <c r="H79" s="1"/>
  <c r="H81"/>
  <c r="H82"/>
  <c r="H83"/>
  <c r="H84"/>
  <c r="H86"/>
  <c r="H87"/>
  <c r="H88"/>
  <c r="H89"/>
  <c r="H90"/>
  <c r="H91"/>
  <c r="H92"/>
  <c r="H93"/>
  <c r="H94"/>
  <c r="H95"/>
  <c r="H96"/>
  <c r="H10"/>
  <c r="H11"/>
  <c r="H12"/>
  <c r="H13"/>
  <c r="H14"/>
  <c r="H15"/>
  <c r="H16"/>
  <c r="H17"/>
  <c r="H18"/>
  <c r="H19"/>
  <c r="H20"/>
  <c r="H21"/>
  <c r="H22"/>
  <c r="H23"/>
  <c r="H9"/>
  <c r="E97" l="1"/>
  <c r="F97"/>
  <c r="D91"/>
  <c r="G91" s="1"/>
  <c r="D90"/>
  <c r="G90" s="1"/>
  <c r="D89"/>
  <c r="G89" s="1"/>
  <c r="D88"/>
  <c r="G88" s="1"/>
  <c r="D87"/>
  <c r="G87" s="1"/>
  <c r="C85"/>
  <c r="B85"/>
  <c r="D95"/>
  <c r="C79"/>
  <c r="C54"/>
  <c r="D78"/>
  <c r="G78" s="1"/>
  <c r="C27"/>
  <c r="C8"/>
  <c r="D26"/>
  <c r="G26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53"/>
  <c r="G53" s="1"/>
  <c r="D55"/>
  <c r="D56"/>
  <c r="G56" s="1"/>
  <c r="D57"/>
  <c r="G57" s="1"/>
  <c r="D58"/>
  <c r="G58" s="1"/>
  <c r="D59"/>
  <c r="G59" s="1"/>
  <c r="D60"/>
  <c r="G60" s="1"/>
  <c r="D61"/>
  <c r="G61" s="1"/>
  <c r="D62"/>
  <c r="G62" s="1"/>
  <c r="D63"/>
  <c r="G63" s="1"/>
  <c r="D64"/>
  <c r="G64" s="1"/>
  <c r="D65"/>
  <c r="G65" s="1"/>
  <c r="D66"/>
  <c r="G66" s="1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75"/>
  <c r="G75" s="1"/>
  <c r="D76"/>
  <c r="G76" s="1"/>
  <c r="D77"/>
  <c r="G77" s="1"/>
  <c r="D80"/>
  <c r="D81"/>
  <c r="G81" s="1"/>
  <c r="D82"/>
  <c r="G82" s="1"/>
  <c r="D83"/>
  <c r="G83" s="1"/>
  <c r="D84"/>
  <c r="G84" s="1"/>
  <c r="D86"/>
  <c r="D92"/>
  <c r="G92" s="1"/>
  <c r="D93"/>
  <c r="G93" s="1"/>
  <c r="D94"/>
  <c r="G94" s="1"/>
  <c r="D17" i="3"/>
  <c r="G27" i="1" l="1"/>
  <c r="G80"/>
  <c r="G79" s="1"/>
  <c r="D79"/>
  <c r="G86"/>
  <c r="G85" s="1"/>
  <c r="D85"/>
  <c r="D54"/>
  <c r="G55"/>
  <c r="G54" s="1"/>
  <c r="D27"/>
  <c r="C97"/>
  <c r="E12" i="2" l="1"/>
  <c r="H27" i="1"/>
  <c r="H54" l="1"/>
  <c r="C12" i="2" l="1"/>
  <c r="D22" i="3"/>
  <c r="D24" s="1"/>
  <c r="D28" s="1"/>
  <c r="C30" s="1"/>
  <c r="C32" s="1"/>
  <c r="G96" i="1"/>
  <c r="D9"/>
  <c r="B27"/>
  <c r="B8"/>
  <c r="B54"/>
  <c r="B79"/>
  <c r="D8" l="1"/>
  <c r="G9"/>
  <c r="F12" i="2"/>
  <c r="B97" i="1"/>
  <c r="H97"/>
  <c r="D97" l="1"/>
  <c r="G8"/>
  <c r="G97" s="1"/>
</calcChain>
</file>

<file path=xl/sharedStrings.xml><?xml version="1.0" encoding="utf-8"?>
<sst xmlns="http://schemas.openxmlformats.org/spreadsheetml/2006/main" count="192" uniqueCount="178">
  <si>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</si>
  <si>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</si>
  <si>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</si>
  <si>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</si>
  <si>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</si>
  <si>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</si>
  <si>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</si>
  <si>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</si>
  <si>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</si>
  <si>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</si>
  <si>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</si>
  <si>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</si>
  <si>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</si>
  <si>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</si>
  <si>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</si>
  <si>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</si>
  <si>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</si>
  <si>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</si>
  <si>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</si>
  <si>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</si>
  <si>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</si>
  <si>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</si>
  <si>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</si>
  <si>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</si>
  <si>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</si>
  <si>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</si>
  <si>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</si>
  <si>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</si>
  <si>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</si>
  <si>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</si>
  <si>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</si>
  <si>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</si>
  <si>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</si>
  <si>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</si>
  <si>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</si>
  <si>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</si>
  <si>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</si>
  <si>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</si>
  <si>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</si>
  <si>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</si>
  <si>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</si>
  <si>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</si>
  <si>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</si>
  <si>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</si>
  <si>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</si>
  <si>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</si>
  <si>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</si>
  <si>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</si>
  <si>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</si>
  <si>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</si>
  <si>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</si>
  <si>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</si>
  <si>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</si>
  <si>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</si>
  <si>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</si>
  <si>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</si>
  <si>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</si>
  <si>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</si>
  <si>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</si>
  <si>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</si>
  <si>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</si>
  <si>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</si>
  <si>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</si>
  <si>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</si>
  <si>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</si>
  <si>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</si>
  <si>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</si>
  <si>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</si>
  <si>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</si>
  <si>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</si>
  <si>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</si>
  <si>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</si>
  <si>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</si>
  <si>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</si>
  <si>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</si>
  <si>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</si>
  <si>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</si>
  <si>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</si>
  <si>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</si>
  <si>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</si>
  <si>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</si>
  <si>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</si>
  <si>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</si>
  <si>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</si>
  <si>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</si>
  <si>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</si>
  <si>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</si>
  <si>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</si>
  <si>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</si>
  <si>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</si>
  <si>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</si>
  <si>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</si>
  <si>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</si>
  <si>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</si>
  <si>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</si>
  <si>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</si>
  <si>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</si>
  <si>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</si>
  <si>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</si>
  <si>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</si>
  <si>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</si>
  <si>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</si>
  <si>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</si>
  <si>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</si>
  <si>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</si>
  <si>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</si>
  <si>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</si>
  <si>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</si>
  <si>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</si>
  <si>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</si>
  <si>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>Fecha de registro</t>
  </si>
  <si>
    <t>No. de factura / comprobante</t>
  </si>
  <si>
    <t>Proveedor</t>
  </si>
  <si>
    <t>Concepto</t>
  </si>
  <si>
    <t>Valor en   RD$</t>
  </si>
  <si>
    <t xml:space="preserve"> CUENTAS POR PAGAR A SUPLIDORES</t>
  </si>
  <si>
    <t>S/N</t>
  </si>
  <si>
    <t xml:space="preserve">VARIOS </t>
  </si>
  <si>
    <t>Transferencias con Tarjetas (OTROS)</t>
  </si>
  <si>
    <t>TRANSF</t>
  </si>
  <si>
    <t>2.1.2.2.06  Compensación por Resultado</t>
  </si>
  <si>
    <t>2.3.1.1.01 Alimentos y Bebidas</t>
  </si>
  <si>
    <t xml:space="preserve">    </t>
  </si>
  <si>
    <t>PEYPAC, C. POR A.</t>
  </si>
  <si>
    <t>CUBICACION FINAL DEL CONTRATO DE REMODELACION</t>
  </si>
  <si>
    <t>CENACOD</t>
  </si>
  <si>
    <t>ESTUDIOS DE PRE Y POST MICROBIOLOGICOS</t>
  </si>
  <si>
    <t>UNIVERSIDAD NACIONAL TECNOLOGICA</t>
  </si>
  <si>
    <t>PAGO BECA DE ESTUDIOS A MARIANELA SANTOS</t>
  </si>
  <si>
    <t>VIATICOS</t>
  </si>
  <si>
    <t>2.3.5.2.01  Articulos de Cuero</t>
  </si>
  <si>
    <t>DEPOSITADOS AL   MES  MARZO</t>
  </si>
  <si>
    <t>Transferencias Pasarela de Pagos SIRIT  (CERTIFICACIONES)</t>
  </si>
  <si>
    <t>PAGOS A PROFESORES  2017</t>
  </si>
  <si>
    <t>PRODUCTIVE BUSINESS SOLUTIONS DOM.</t>
  </si>
  <si>
    <t>SUMINISTREO DE SERVICIOS DE GARANTIA DE EQUIPOS DE INFORMATICA</t>
  </si>
  <si>
    <t>SUMIMISTRO DE MATERIALES DE INFORMATICA</t>
  </si>
  <si>
    <t>SUMINISTRO DE EQUIPO DE INFORMATICA</t>
  </si>
  <si>
    <t>DG-DA-DMSG-0042</t>
  </si>
  <si>
    <t>ERQUIN APOLINAR CUEVAS</t>
  </si>
  <si>
    <t>AYUDA ECONOMICA PARA  ESTUDIOS</t>
  </si>
  <si>
    <t>ROBERTO DE JESUS MELLA COHN</t>
  </si>
  <si>
    <t>CONTRATO</t>
  </si>
  <si>
    <t xml:space="preserve">INGRESOS  MES  DE  ABRIL   2018                  </t>
  </si>
  <si>
    <t>SOLIC.#DG-DA-0085</t>
  </si>
  <si>
    <t>PARROQUIA SAN ANTONIO DE PADUA</t>
  </si>
  <si>
    <t>AYUDA PARA CENA DE GALA</t>
  </si>
  <si>
    <t xml:space="preserve"> Mes  de  Mayo 2018</t>
  </si>
  <si>
    <t xml:space="preserve">                 PRESUPUESTO EJECUTADO 31 DE  MAYO   DEL 2018</t>
  </si>
  <si>
    <t>Transferencias con Tarjetas (MATRICULAC. Y CUOTA DE RECUP.CERTIFICACION )</t>
  </si>
  <si>
    <t>INGRESOS  MES  DE  ABRIL     2018</t>
  </si>
  <si>
    <t>INGRESOS  MES  DEMAYO     2018</t>
  </si>
  <si>
    <t>Participantes de la Maestria UNED</t>
  </si>
  <si>
    <t>2.7.1.2.01   Obras para Edificaciones no  Residenciales</t>
  </si>
  <si>
    <t>2.3.6.2.01  Productos de Vidrio</t>
  </si>
  <si>
    <t>2.3.9.5.01  Utiles de Cocina y Comedor</t>
  </si>
  <si>
    <t xml:space="preserve"> PRESUPUESTO EJECUTADO   ENERO/ABRIL</t>
  </si>
  <si>
    <t xml:space="preserve"> PRESUPUESTO EJECUTADO   MAYO</t>
  </si>
  <si>
    <t>Servicios Personales*</t>
  </si>
  <si>
    <t>Servicios No Personale*</t>
  </si>
  <si>
    <t>Materiales y Suministros*</t>
  </si>
  <si>
    <t>Transferencias  Corriente*</t>
  </si>
  <si>
    <t>Activos no Financieros (B.M. I.)*</t>
  </si>
  <si>
    <t>Nota:  * hubo varios pagos que cubiertos con cuotas de meses anteriores( estaban pendiente)</t>
  </si>
  <si>
    <t>VIATICOS A PROFESORES , COORD Y CHOFER</t>
  </si>
  <si>
    <t>B-15000007</t>
  </si>
  <si>
    <t>INVERSIONES SANFRAS</t>
  </si>
  <si>
    <t>MATERIAL GASTABLE</t>
  </si>
  <si>
    <t>B-1500009</t>
  </si>
  <si>
    <t>ALFA DIGITAL</t>
  </si>
  <si>
    <t xml:space="preserve">VARIAS </t>
  </si>
  <si>
    <t>DOCENCIA</t>
  </si>
  <si>
    <t>HONORARIOS FACILITADORES</t>
  </si>
  <si>
    <t>B-15000005</t>
  </si>
  <si>
    <t>COPY SOLUTIONS INTERNATIONAL</t>
  </si>
  <si>
    <t>EXCEDENTES DE COPIAS</t>
  </si>
  <si>
    <t>FECHA VENCIMIENTO</t>
  </si>
  <si>
    <t>31/06/2018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</si>
</sst>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2" borderId="1">
      <alignment horizontal="center" vertical="center"/>
    </xf>
    <xf numFmtId="0" fontId="18" fillId="3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4" borderId="3">
      <alignment horizontal="center" vertical="center" wrapText="1"/>
    </xf>
    <xf numFmtId="0" fontId="18" fillId="5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5" fillId="0" borderId="1" xfId="1" applyFont="1" applyFill="1" applyBorder="1" applyAlignment="1">
      <alignment horizontal="left"/>
    </xf>
    <xf numFmtId="0" fontId="0" fillId="0" borderId="0" xfId="0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169" fontId="2" fillId="8" borderId="1" xfId="1" applyNumberFormat="1" applyFont="1" applyFill="1" applyBorder="1"/>
    <xf numFmtId="44" fontId="2" fillId="8" borderId="1" xfId="2" applyFont="1" applyFill="1" applyBorder="1"/>
    <xf numFmtId="0" fontId="26" fillId="8" borderId="0" xfId="0" applyFont="1" applyFill="1" applyBorder="1"/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9" fontId="23" fillId="6" borderId="1" xfId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vertical="center" wrapText="1"/>
    </xf>
    <xf numFmtId="0" fontId="23" fillId="7" borderId="5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23" fillId="7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2" fillId="8" borderId="1" xfId="0" applyFont="1" applyFill="1" applyBorder="1"/>
    <xf numFmtId="0" fontId="0" fillId="8" borderId="0" xfId="0" applyFill="1"/>
    <xf numFmtId="43" fontId="0" fillId="0" borderId="0" xfId="1" applyFont="1" applyFill="1" applyBorder="1"/>
    <xf numFmtId="43" fontId="0" fillId="0" borderId="0" xfId="51" applyFont="1"/>
    <xf numFmtId="14" fontId="0" fillId="0" borderId="1" xfId="0" applyNumberFormat="1" applyBorder="1"/>
    <xf numFmtId="43" fontId="9" fillId="0" borderId="1" xfId="51" applyFont="1" applyFill="1" applyBorder="1"/>
    <xf numFmtId="0" fontId="3" fillId="6" borderId="1" xfId="0" applyFont="1" applyFill="1" applyBorder="1" applyAlignment="1">
      <alignment vertical="center"/>
    </xf>
    <xf numFmtId="0" fontId="2" fillId="9" borderId="1" xfId="0" applyFont="1" applyFill="1" applyBorder="1"/>
    <xf numFmtId="43" fontId="0" fillId="9" borderId="1" xfId="51" applyFont="1" applyFill="1" applyBorder="1"/>
    <xf numFmtId="43" fontId="0" fillId="9" borderId="1" xfId="1" applyFont="1" applyFill="1" applyBorder="1"/>
    <xf numFmtId="0" fontId="2" fillId="9" borderId="1" xfId="0" applyFont="1" applyFill="1" applyBorder="1" applyAlignment="1">
      <alignment horizontal="left" wrapText="1"/>
    </xf>
    <xf numFmtId="43" fontId="1" fillId="9" borderId="1" xfId="1" applyFont="1" applyFill="1" applyBorder="1"/>
    <xf numFmtId="169" fontId="2" fillId="9" borderId="1" xfId="2" applyNumberFormat="1" applyFont="1" applyFill="1" applyBorder="1"/>
    <xf numFmtId="0" fontId="0" fillId="9" borderId="1" xfId="0" applyFill="1" applyBorder="1"/>
    <xf numFmtId="169" fontId="2" fillId="9" borderId="1" xfId="1" applyNumberFormat="1" applyFont="1" applyFill="1" applyBorder="1"/>
    <xf numFmtId="44" fontId="2" fillId="9" borderId="1" xfId="2" applyFont="1" applyFill="1" applyBorder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3" fontId="23" fillId="10" borderId="1" xfId="1" applyFont="1" applyFill="1" applyBorder="1" applyAlignment="1">
      <alignment horizontal="center"/>
    </xf>
    <xf numFmtId="43" fontId="23" fillId="10" borderId="1" xfId="1" applyFont="1" applyFill="1" applyBorder="1" applyAlignment="1">
      <alignment horizontal="center" wrapText="1"/>
    </xf>
    <xf numFmtId="0" fontId="25" fillId="10" borderId="1" xfId="0" applyFont="1" applyFill="1" applyBorder="1"/>
    <xf numFmtId="44" fontId="25" fillId="10" borderId="1" xfId="2" applyFont="1" applyFill="1" applyBorder="1"/>
    <xf numFmtId="0" fontId="26" fillId="10" borderId="0" xfId="0" applyFont="1" applyFill="1" applyBorder="1"/>
    <xf numFmtId="43" fontId="30" fillId="0" borderId="1" xfId="1" applyFont="1" applyFill="1" applyBorder="1"/>
    <xf numFmtId="0" fontId="12" fillId="0" borderId="0" xfId="3" applyFont="1" applyFill="1" applyAlignment="1">
      <alignment horizontal="center" wrapText="1"/>
    </xf>
    <xf numFmtId="0" fontId="13" fillId="0" borderId="0" xfId="3" applyFont="1" applyFill="1" applyAlignment="1">
      <alignment horizontal="center" wrapText="1"/>
    </xf>
    <xf numFmtId="0" fontId="15" fillId="0" borderId="0" xfId="4" applyFont="1" applyFill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wrapText="1"/>
    </xf>
    <xf numFmtId="43" fontId="5" fillId="0" borderId="1" xfId="51" applyFont="1" applyFill="1" applyBorder="1" applyAlignment="1">
      <alignment horizontal="center" wrapText="1"/>
    </xf>
    <xf numFmtId="43" fontId="0" fillId="0" borderId="1" xfId="51" applyFont="1" applyFill="1" applyBorder="1"/>
    <xf numFmtId="0" fontId="0" fillId="0" borderId="0" xfId="0" applyFill="1"/>
    <xf numFmtId="43" fontId="0" fillId="0" borderId="0" xfId="0" applyNumberFormat="1" applyFill="1"/>
    <xf numFmtId="0" fontId="8" fillId="0" borderId="1" xfId="5" applyFont="1" applyFill="1" applyBorder="1" applyAlignment="1">
      <alignment horizontal="left"/>
    </xf>
    <xf numFmtId="43" fontId="4" fillId="0" borderId="1" xfId="1" applyFont="1" applyFill="1" applyBorder="1" applyAlignment="1">
      <alignment horizontal="center" wrapText="1"/>
    </xf>
    <xf numFmtId="167" fontId="5" fillId="0" borderId="1" xfId="6" applyNumberFormat="1" applyFont="1" applyFill="1" applyBorder="1" applyAlignment="1">
      <alignment horizontal="center" wrapText="1"/>
    </xf>
    <xf numFmtId="167" fontId="4" fillId="0" borderId="1" xfId="6" applyNumberFormat="1" applyFont="1" applyFill="1" applyBorder="1" applyAlignment="1">
      <alignment horizontal="center" wrapText="1"/>
    </xf>
    <xf numFmtId="43" fontId="0" fillId="0" borderId="0" xfId="51" applyFont="1" applyFill="1"/>
    <xf numFmtId="43" fontId="0" fillId="0" borderId="1" xfId="0" applyNumberFormat="1" applyFill="1" applyBorder="1"/>
    <xf numFmtId="0" fontId="0" fillId="0" borderId="1" xfId="0" applyFill="1" applyBorder="1"/>
    <xf numFmtId="0" fontId="0" fillId="0" borderId="0" xfId="0" applyFont="1"/>
    <xf numFmtId="43" fontId="0" fillId="0" borderId="0" xfId="0" applyNumberFormat="1" applyFont="1"/>
    <xf numFmtId="0" fontId="0" fillId="0" borderId="1" xfId="0" applyBorder="1" applyAlignment="1">
      <alignment horizontal="center"/>
    </xf>
    <xf numFmtId="14" fontId="3" fillId="6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8" fillId="0" borderId="0" xfId="3" applyFont="1" applyBorder="1" applyAlignment="1">
      <alignment horizontal="center" wrapText="1"/>
    </xf>
    <xf numFmtId="0" fontId="29" fillId="0" borderId="0" xfId="3" applyFont="1" applyBorder="1" applyAlignment="1">
      <alignment horizont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opLeftCell="A7" workbookViewId="0">
      <selection activeCell="F23" sqref="E23:F28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20.7109375" customWidth="1"/>
    <col min="5" max="5" width="21.7109375" customWidth="1"/>
    <col min="6" max="6" width="13.42578125" customWidth="1"/>
    <col min="7" max="7" width="13.85546875" customWidth="1"/>
    <col min="8" max="9" width="13.28515625" bestFit="1" customWidth="1"/>
    <col min="10" max="10" width="13.140625" bestFit="1" customWidth="1"/>
  </cols>
  <sheetData>
    <row r="2" spans="2:10" ht="21">
      <c r="B2" s="90" t="s">
        <v>1</v>
      </c>
      <c r="C2" s="90"/>
      <c r="D2" s="90"/>
      <c r="E2" s="90"/>
      <c r="F2" s="90"/>
      <c r="G2" s="13"/>
    </row>
    <row r="3" spans="2:10" ht="20.25">
      <c r="B3" s="91" t="s">
        <v>86</v>
      </c>
      <c r="C3" s="91"/>
      <c r="D3" s="91"/>
      <c r="E3" s="91"/>
      <c r="F3" s="91"/>
      <c r="G3" s="13"/>
    </row>
    <row r="4" spans="2:10" ht="21">
      <c r="B4" s="89" t="s">
        <v>147</v>
      </c>
      <c r="C4" s="89"/>
      <c r="D4" s="89"/>
      <c r="E4" s="89"/>
      <c r="F4" s="89"/>
      <c r="G4" s="13"/>
    </row>
    <row r="6" spans="2:10" ht="26.25">
      <c r="B6" s="62" t="s">
        <v>87</v>
      </c>
      <c r="C6" s="63" t="s">
        <v>88</v>
      </c>
      <c r="D6" s="63" t="s">
        <v>89</v>
      </c>
      <c r="E6" s="63" t="s">
        <v>90</v>
      </c>
      <c r="F6" s="63" t="s">
        <v>91</v>
      </c>
      <c r="G6" s="13"/>
    </row>
    <row r="7" spans="2:10">
      <c r="B7" s="16" t="s">
        <v>158</v>
      </c>
      <c r="C7" s="20">
        <v>8569000</v>
      </c>
      <c r="D7" s="46">
        <v>9892730.7799999993</v>
      </c>
      <c r="E7" s="30">
        <f>C7-D7</f>
        <v>-1323730.7799999993</v>
      </c>
      <c r="F7" s="31">
        <f>D7/C7*100</f>
        <v>115.44790267242384</v>
      </c>
      <c r="G7" s="13"/>
      <c r="H7" s="17"/>
      <c r="I7" s="17"/>
      <c r="J7" s="28"/>
    </row>
    <row r="8" spans="2:10">
      <c r="B8" s="16" t="s">
        <v>159</v>
      </c>
      <c r="C8" s="20">
        <v>1348100</v>
      </c>
      <c r="D8" s="46">
        <v>1453427.39</v>
      </c>
      <c r="E8" s="30">
        <f t="shared" ref="E8:E11" si="0">C8-D8</f>
        <v>-105327.3899999999</v>
      </c>
      <c r="F8" s="31">
        <f t="shared" ref="F8:F9" si="1">D8/C8*100</f>
        <v>107.81302499814554</v>
      </c>
      <c r="G8" s="13"/>
      <c r="H8" s="17"/>
      <c r="I8" s="17"/>
      <c r="J8" s="28"/>
    </row>
    <row r="9" spans="2:10">
      <c r="B9" s="16" t="s">
        <v>160</v>
      </c>
      <c r="C9" s="30">
        <v>290000</v>
      </c>
      <c r="D9" s="46">
        <v>391597.46</v>
      </c>
      <c r="E9" s="30">
        <f t="shared" si="0"/>
        <v>-101597.46000000002</v>
      </c>
      <c r="F9" s="31">
        <f t="shared" si="1"/>
        <v>135.03360689655173</v>
      </c>
      <c r="G9" s="13"/>
      <c r="H9" s="45"/>
      <c r="I9" s="45"/>
      <c r="J9" s="28"/>
    </row>
    <row r="10" spans="2:10">
      <c r="B10" s="16" t="s">
        <v>161</v>
      </c>
      <c r="C10" s="20"/>
      <c r="D10" s="46">
        <v>36050</v>
      </c>
      <c r="E10" s="30">
        <f t="shared" si="0"/>
        <v>-36050</v>
      </c>
      <c r="F10" s="31"/>
      <c r="G10" s="13"/>
      <c r="H10" s="17"/>
      <c r="I10" s="45"/>
    </row>
    <row r="11" spans="2:10">
      <c r="B11" s="16" t="s">
        <v>162</v>
      </c>
      <c r="C11" s="20">
        <v>0</v>
      </c>
      <c r="D11" s="46">
        <v>26265.5</v>
      </c>
      <c r="E11" s="30">
        <f t="shared" si="0"/>
        <v>-26265.5</v>
      </c>
      <c r="F11" s="31"/>
      <c r="G11" s="13"/>
      <c r="I11" s="28"/>
    </row>
    <row r="12" spans="2:10" ht="15.75">
      <c r="B12" s="64" t="s">
        <v>92</v>
      </c>
      <c r="C12" s="65">
        <f>SUM(C7:C11)</f>
        <v>10207100</v>
      </c>
      <c r="D12" s="65">
        <f>SUM(D7:D11)</f>
        <v>11800071.130000001</v>
      </c>
      <c r="E12" s="65">
        <f>SUM(E7:E11)</f>
        <v>-1592971.1299999992</v>
      </c>
      <c r="F12" s="65">
        <f>D12/C12*100</f>
        <v>115.6065006711015</v>
      </c>
      <c r="G12" s="13"/>
    </row>
    <row r="13" spans="2:10">
      <c r="B13" s="13"/>
      <c r="C13" s="13"/>
      <c r="D13" s="15"/>
      <c r="E13" s="13"/>
      <c r="F13" s="13"/>
      <c r="G13" s="13"/>
    </row>
    <row r="14" spans="2:10">
      <c r="B14" s="14"/>
      <c r="C14" s="14"/>
      <c r="D14" s="15"/>
      <c r="E14" s="13"/>
      <c r="F14" s="13"/>
      <c r="G14" s="13"/>
    </row>
    <row r="15" spans="2:10">
      <c r="B15" s="66" t="s">
        <v>93</v>
      </c>
      <c r="C15" s="66"/>
      <c r="D15" s="13"/>
      <c r="E15" s="13"/>
      <c r="F15" s="13"/>
      <c r="G15" s="13"/>
    </row>
    <row r="16" spans="2:10">
      <c r="B16" s="13"/>
      <c r="C16" s="13"/>
      <c r="D16" s="17"/>
      <c r="E16" s="13"/>
      <c r="F16" s="13"/>
      <c r="G16" s="13"/>
    </row>
    <row r="17" spans="2:10" ht="34.5" customHeight="1">
      <c r="B17" s="92" t="s">
        <v>163</v>
      </c>
      <c r="C17" s="92"/>
      <c r="D17" s="92"/>
      <c r="E17" s="92"/>
      <c r="F17" s="18"/>
      <c r="G17" s="13"/>
    </row>
    <row r="18" spans="2:10">
      <c r="B18" s="18"/>
      <c r="C18" s="18"/>
      <c r="D18" s="18"/>
      <c r="F18" s="21"/>
      <c r="I18" s="28"/>
    </row>
    <row r="19" spans="2:10">
      <c r="B19" s="18"/>
      <c r="C19" s="18"/>
      <c r="D19" s="18"/>
      <c r="F19" s="18"/>
    </row>
    <row r="22" spans="2:10">
      <c r="E22" s="27" t="s">
        <v>122</v>
      </c>
    </row>
    <row r="25" spans="2:10">
      <c r="J25" s="28"/>
    </row>
  </sheetData>
  <mergeCells count="4">
    <mergeCell ref="B4:F4"/>
    <mergeCell ref="B2:F2"/>
    <mergeCell ref="B3:F3"/>
    <mergeCell ref="B17:E1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2"/>
  <sheetViews>
    <sheetView topLeftCell="A66" workbookViewId="0">
      <selection activeCell="K56" sqref="K56:K60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6" width="16.5703125" style="75" customWidth="1"/>
    <col min="7" max="7" width="16" style="84" customWidth="1"/>
    <col min="8" max="8" width="14.140625" style="46" hidden="1" customWidth="1"/>
    <col min="11" max="11" width="13.140625" bestFit="1" customWidth="1"/>
  </cols>
  <sheetData>
    <row r="3" spans="1:9" ht="15.75">
      <c r="A3" s="93" t="s">
        <v>0</v>
      </c>
      <c r="B3" s="93"/>
      <c r="C3" s="93"/>
      <c r="D3" s="93"/>
      <c r="E3" s="68"/>
      <c r="F3" s="68"/>
    </row>
    <row r="4" spans="1:9">
      <c r="A4" s="94" t="s">
        <v>1</v>
      </c>
      <c r="B4" s="94"/>
      <c r="C4" s="94"/>
      <c r="D4" s="94"/>
      <c r="E4" s="69"/>
      <c r="F4" s="69"/>
    </row>
    <row r="5" spans="1:9" ht="15.75">
      <c r="A5" s="95" t="s">
        <v>148</v>
      </c>
      <c r="B5" s="95"/>
      <c r="C5" s="95"/>
      <c r="D5" s="95"/>
      <c r="E5" s="70"/>
      <c r="F5" s="70"/>
    </row>
    <row r="6" spans="1:9">
      <c r="A6" s="96" t="s">
        <v>2</v>
      </c>
      <c r="B6" s="96"/>
      <c r="C6" s="96"/>
      <c r="D6" s="96"/>
      <c r="E6" s="71"/>
      <c r="F6" s="71"/>
    </row>
    <row r="7" spans="1:9" ht="39">
      <c r="A7" s="77"/>
      <c r="B7" s="78" t="s">
        <v>3</v>
      </c>
      <c r="C7" s="79" t="s">
        <v>4</v>
      </c>
      <c r="D7" s="80" t="s">
        <v>5</v>
      </c>
      <c r="E7" s="72" t="s">
        <v>156</v>
      </c>
      <c r="F7" s="73" t="s">
        <v>157</v>
      </c>
      <c r="G7" s="78" t="s">
        <v>6</v>
      </c>
      <c r="H7" s="81"/>
      <c r="I7" s="75"/>
    </row>
    <row r="8" spans="1:9">
      <c r="A8" s="3" t="s">
        <v>7</v>
      </c>
      <c r="B8" s="9">
        <f>SUM(B9:B25)</f>
        <v>164562543</v>
      </c>
      <c r="C8" s="9">
        <f t="shared" ref="C8:D8" si="0">SUM(C9:C25)</f>
        <v>-9742333.0000000019</v>
      </c>
      <c r="D8" s="9">
        <f t="shared" si="0"/>
        <v>154820209.99999997</v>
      </c>
      <c r="E8" s="9">
        <f t="shared" ref="E8" si="1">SUM(E9:E25)</f>
        <v>30382603.329999998</v>
      </c>
      <c r="F8" s="9">
        <f t="shared" ref="F8" si="2">SUM(F9:F25)</f>
        <v>9892730.7800000012</v>
      </c>
      <c r="G8" s="9">
        <f>D8-E8-F8</f>
        <v>114544875.88999997</v>
      </c>
      <c r="H8" s="81"/>
      <c r="I8" s="75"/>
    </row>
    <row r="9" spans="1:9">
      <c r="A9" s="4" t="s">
        <v>8</v>
      </c>
      <c r="B9" s="10">
        <v>63312180</v>
      </c>
      <c r="C9" s="29">
        <v>9059580</v>
      </c>
      <c r="D9" s="7">
        <f t="shared" ref="D9:D72" si="3">B9+C9</f>
        <v>72371760</v>
      </c>
      <c r="E9" s="29">
        <v>23315343.559999999</v>
      </c>
      <c r="F9" s="29">
        <v>5946560</v>
      </c>
      <c r="G9" s="29">
        <f t="shared" ref="G9:G72" si="4">D9-E9-F9</f>
        <v>43109856.439999998</v>
      </c>
      <c r="H9" s="81" t="e">
        <f>#REF!+#REF!</f>
        <v>#REF!</v>
      </c>
      <c r="I9" s="75"/>
    </row>
    <row r="10" spans="1:9">
      <c r="A10" s="4" t="s">
        <v>9</v>
      </c>
      <c r="B10" s="10">
        <v>45276639</v>
      </c>
      <c r="C10" s="29">
        <v>-20248616.260000002</v>
      </c>
      <c r="D10" s="7">
        <f t="shared" si="3"/>
        <v>25028022.739999998</v>
      </c>
      <c r="E10" s="29">
        <v>2420540</v>
      </c>
      <c r="F10" s="29">
        <v>2493040</v>
      </c>
      <c r="G10" s="29">
        <f t="shared" si="4"/>
        <v>20114442.739999998</v>
      </c>
      <c r="H10" s="81" t="e">
        <f>#REF!+#REF!</f>
        <v>#REF!</v>
      </c>
      <c r="I10" s="75"/>
    </row>
    <row r="11" spans="1:9">
      <c r="A11" s="4" t="s">
        <v>10</v>
      </c>
      <c r="B11" s="10">
        <v>379500</v>
      </c>
      <c r="C11" s="29">
        <v>-379500</v>
      </c>
      <c r="D11" s="7">
        <f t="shared" si="3"/>
        <v>0</v>
      </c>
      <c r="E11" s="29"/>
      <c r="F11" s="29"/>
      <c r="G11" s="29">
        <f t="shared" si="4"/>
        <v>0</v>
      </c>
      <c r="H11" s="81" t="e">
        <f>#REF!+#REF!</f>
        <v>#REF!</v>
      </c>
      <c r="I11" s="75"/>
    </row>
    <row r="12" spans="1:9">
      <c r="A12" s="4" t="s">
        <v>11</v>
      </c>
      <c r="B12" s="10">
        <v>1296000</v>
      </c>
      <c r="C12" s="29">
        <v>0</v>
      </c>
      <c r="D12" s="7">
        <f t="shared" si="3"/>
        <v>1296000</v>
      </c>
      <c r="E12" s="29">
        <v>432000</v>
      </c>
      <c r="F12" s="29">
        <v>108000</v>
      </c>
      <c r="G12" s="29">
        <f t="shared" si="4"/>
        <v>756000</v>
      </c>
      <c r="H12" s="81" t="e">
        <f>#REF!+#REF!</f>
        <v>#REF!</v>
      </c>
      <c r="I12" s="75"/>
    </row>
    <row r="13" spans="1:9">
      <c r="A13" s="4" t="s">
        <v>12</v>
      </c>
      <c r="B13" s="11">
        <v>6599315</v>
      </c>
      <c r="C13" s="29">
        <v>1439010.83</v>
      </c>
      <c r="D13" s="7">
        <f t="shared" si="3"/>
        <v>8038325.8300000001</v>
      </c>
      <c r="E13" s="29"/>
      <c r="F13" s="29"/>
      <c r="G13" s="29">
        <f t="shared" si="4"/>
        <v>8038325.8300000001</v>
      </c>
      <c r="H13" s="81" t="e">
        <f>#REF!+#REF!</f>
        <v>#REF!</v>
      </c>
      <c r="I13" s="75"/>
    </row>
    <row r="14" spans="1:9">
      <c r="A14" s="4" t="s">
        <v>13</v>
      </c>
      <c r="B14" s="11">
        <v>138600</v>
      </c>
      <c r="C14" s="29">
        <v>-138600</v>
      </c>
      <c r="D14" s="7">
        <f t="shared" si="3"/>
        <v>0</v>
      </c>
      <c r="E14" s="29"/>
      <c r="F14" s="29"/>
      <c r="G14" s="29">
        <f t="shared" si="4"/>
        <v>0</v>
      </c>
      <c r="H14" s="81" t="e">
        <f>#REF!+#REF!</f>
        <v>#REF!</v>
      </c>
      <c r="I14" s="75"/>
    </row>
    <row r="15" spans="1:9">
      <c r="A15" s="4" t="s">
        <v>14</v>
      </c>
      <c r="B15" s="11">
        <v>43184</v>
      </c>
      <c r="C15" s="29">
        <v>0</v>
      </c>
      <c r="D15" s="7">
        <f t="shared" si="3"/>
        <v>43184</v>
      </c>
      <c r="E15" s="29"/>
      <c r="F15" s="29"/>
      <c r="G15" s="29">
        <f t="shared" si="4"/>
        <v>43184</v>
      </c>
      <c r="H15" s="81" t="e">
        <f>#REF!+#REF!</f>
        <v>#REF!</v>
      </c>
      <c r="I15" s="75"/>
    </row>
    <row r="16" spans="1:9">
      <c r="A16" s="4" t="s">
        <v>15</v>
      </c>
      <c r="B16" s="10">
        <v>16498287</v>
      </c>
      <c r="C16" s="29">
        <v>0</v>
      </c>
      <c r="D16" s="7">
        <f t="shared" si="3"/>
        <v>16498287</v>
      </c>
      <c r="E16" s="29"/>
      <c r="F16" s="29"/>
      <c r="G16" s="29">
        <f t="shared" si="4"/>
        <v>16498287</v>
      </c>
      <c r="H16" s="81" t="e">
        <f>#REF!+#REF!</f>
        <v>#REF!</v>
      </c>
      <c r="I16" s="75"/>
    </row>
    <row r="17" spans="1:9">
      <c r="A17" s="4" t="s">
        <v>16</v>
      </c>
      <c r="B17" s="10">
        <v>36000</v>
      </c>
      <c r="C17" s="29">
        <v>0</v>
      </c>
      <c r="D17" s="7">
        <f t="shared" si="3"/>
        <v>36000</v>
      </c>
      <c r="E17" s="29">
        <v>3000</v>
      </c>
      <c r="F17" s="29">
        <v>6000</v>
      </c>
      <c r="G17" s="29">
        <f t="shared" si="4"/>
        <v>27000</v>
      </c>
      <c r="H17" s="81" t="e">
        <f>#REF!+#REF!</f>
        <v>#REF!</v>
      </c>
      <c r="I17" s="75"/>
    </row>
    <row r="18" spans="1:9">
      <c r="A18" s="4" t="s">
        <v>17</v>
      </c>
      <c r="B18" s="10">
        <v>979200</v>
      </c>
      <c r="C18" s="29">
        <v>0</v>
      </c>
      <c r="D18" s="7">
        <f t="shared" si="3"/>
        <v>979200</v>
      </c>
      <c r="E18" s="29">
        <v>326400</v>
      </c>
      <c r="F18" s="29">
        <v>61800</v>
      </c>
      <c r="G18" s="29">
        <f t="shared" si="4"/>
        <v>591000</v>
      </c>
      <c r="H18" s="81" t="e">
        <f>#REF!+#REF!</f>
        <v>#REF!</v>
      </c>
      <c r="I18" s="75"/>
    </row>
    <row r="19" spans="1:9">
      <c r="A19" s="4" t="s">
        <v>120</v>
      </c>
      <c r="B19" s="10">
        <v>1962900</v>
      </c>
      <c r="C19" s="29">
        <v>0</v>
      </c>
      <c r="D19" s="7">
        <f t="shared" si="3"/>
        <v>1962900</v>
      </c>
      <c r="E19" s="29"/>
      <c r="F19" s="29"/>
      <c r="G19" s="29">
        <f t="shared" si="4"/>
        <v>1962900</v>
      </c>
      <c r="H19" s="81" t="e">
        <f>#REF!+#REF!</f>
        <v>#REF!</v>
      </c>
      <c r="I19" s="75"/>
    </row>
    <row r="20" spans="1:9">
      <c r="A20" s="4" t="s">
        <v>18</v>
      </c>
      <c r="B20" s="10">
        <v>2460659</v>
      </c>
      <c r="C20" s="29">
        <v>811341</v>
      </c>
      <c r="D20" s="7">
        <f t="shared" si="3"/>
        <v>3272000</v>
      </c>
      <c r="E20" s="29"/>
      <c r="F20" s="29"/>
      <c r="G20" s="29">
        <f t="shared" si="4"/>
        <v>3272000</v>
      </c>
      <c r="H20" s="81" t="e">
        <f>#REF!+#REF!</f>
        <v>#REF!</v>
      </c>
      <c r="I20" s="75"/>
    </row>
    <row r="21" spans="1:9">
      <c r="A21" s="4" t="s">
        <v>19</v>
      </c>
      <c r="B21" s="10">
        <v>2500000</v>
      </c>
      <c r="C21" s="29">
        <v>0</v>
      </c>
      <c r="D21" s="7">
        <f t="shared" si="3"/>
        <v>2500000</v>
      </c>
      <c r="E21" s="29"/>
      <c r="F21" s="29"/>
      <c r="G21" s="29">
        <f t="shared" si="4"/>
        <v>2500000</v>
      </c>
      <c r="H21" s="81" t="e">
        <f>#REF!+#REF!</f>
        <v>#REF!</v>
      </c>
      <c r="I21" s="75"/>
    </row>
    <row r="22" spans="1:9">
      <c r="A22" s="4" t="s">
        <v>20</v>
      </c>
      <c r="B22" s="11">
        <v>6602315</v>
      </c>
      <c r="C22" s="29">
        <v>1432011.67</v>
      </c>
      <c r="D22" s="7">
        <f t="shared" si="3"/>
        <v>8034326.6699999999</v>
      </c>
      <c r="E22" s="29"/>
      <c r="F22" s="29"/>
      <c r="G22" s="29">
        <f t="shared" si="4"/>
        <v>8034326.6699999999</v>
      </c>
      <c r="H22" s="81" t="e">
        <f>#REF!+#REF!</f>
        <v>#REF!</v>
      </c>
      <c r="I22" s="75"/>
    </row>
    <row r="23" spans="1:9">
      <c r="A23" s="4" t="s">
        <v>21</v>
      </c>
      <c r="B23" s="11">
        <v>5335080</v>
      </c>
      <c r="C23" s="29">
        <v>1515339.21</v>
      </c>
      <c r="D23" s="7">
        <f t="shared" si="3"/>
        <v>6850419.21</v>
      </c>
      <c r="E23" s="29">
        <v>1806581.18</v>
      </c>
      <c r="F23" s="29">
        <v>593552.38</v>
      </c>
      <c r="G23" s="29">
        <f t="shared" si="4"/>
        <v>4450285.6500000004</v>
      </c>
      <c r="H23" s="81" t="e">
        <f>#REF!+#REF!</f>
        <v>#REF!</v>
      </c>
      <c r="I23" s="75"/>
    </row>
    <row r="24" spans="1:9">
      <c r="A24" s="4" t="s">
        <v>22</v>
      </c>
      <c r="B24" s="11">
        <v>10435952</v>
      </c>
      <c r="C24" s="29">
        <v>-3490886.65</v>
      </c>
      <c r="D24" s="7">
        <f t="shared" si="3"/>
        <v>6945065.3499999996</v>
      </c>
      <c r="E24" s="29">
        <v>1853659.74</v>
      </c>
      <c r="F24" s="29">
        <v>605814.6</v>
      </c>
      <c r="G24" s="29">
        <f t="shared" si="4"/>
        <v>4485591.01</v>
      </c>
      <c r="H24" s="81" t="e">
        <f>#REF!+#REF!</f>
        <v>#REF!</v>
      </c>
      <c r="I24" s="75"/>
    </row>
    <row r="25" spans="1:9">
      <c r="A25" s="4" t="s">
        <v>23</v>
      </c>
      <c r="B25" s="10">
        <v>706732</v>
      </c>
      <c r="C25" s="29">
        <v>257987.20000000001</v>
      </c>
      <c r="D25" s="7">
        <f t="shared" si="3"/>
        <v>964719.2</v>
      </c>
      <c r="E25" s="29">
        <v>225078.85</v>
      </c>
      <c r="F25" s="29">
        <v>77963.8</v>
      </c>
      <c r="G25" s="29">
        <f t="shared" si="4"/>
        <v>661676.54999999993</v>
      </c>
      <c r="H25" s="81" t="e">
        <f>#REF!+#REF!</f>
        <v>#REF!</v>
      </c>
      <c r="I25" s="75"/>
    </row>
    <row r="26" spans="1:9">
      <c r="A26" s="6"/>
      <c r="B26" s="82"/>
      <c r="C26" s="29"/>
      <c r="D26" s="7">
        <f t="shared" si="3"/>
        <v>0</v>
      </c>
      <c r="E26" s="29"/>
      <c r="F26" s="29"/>
      <c r="G26" s="29">
        <f t="shared" si="4"/>
        <v>0</v>
      </c>
      <c r="H26" s="81" t="e">
        <f>#REF!+#REF!</f>
        <v>#REF!</v>
      </c>
      <c r="I26" s="75"/>
    </row>
    <row r="27" spans="1:9">
      <c r="A27" s="3" t="s">
        <v>24</v>
      </c>
      <c r="B27" s="12">
        <f>SUM(B28:B52)</f>
        <v>31404373</v>
      </c>
      <c r="C27" s="12">
        <f t="shared" ref="C27:D27" si="5">SUM(C28:C52)</f>
        <v>-2031300</v>
      </c>
      <c r="D27" s="12">
        <f t="shared" si="5"/>
        <v>29373073</v>
      </c>
      <c r="E27" s="12">
        <f t="shared" ref="E27" si="6">SUM(E28:E52)</f>
        <v>3471992.3</v>
      </c>
      <c r="F27" s="12">
        <f t="shared" ref="F27" si="7">SUM(F28:F52)</f>
        <v>1453427.39</v>
      </c>
      <c r="G27" s="12">
        <f t="shared" ref="G27" si="8">SUM(G28:G52)</f>
        <v>24447653.310000002</v>
      </c>
      <c r="H27" s="81" t="e">
        <f>#REF!+#REF!</f>
        <v>#REF!</v>
      </c>
      <c r="I27" s="75"/>
    </row>
    <row r="28" spans="1:9">
      <c r="A28" s="4" t="s">
        <v>25</v>
      </c>
      <c r="B28" s="10">
        <v>1000</v>
      </c>
      <c r="C28" s="29">
        <v>0</v>
      </c>
      <c r="D28" s="7">
        <f t="shared" si="3"/>
        <v>1000</v>
      </c>
      <c r="E28" s="29">
        <v>162.63999999999999</v>
      </c>
      <c r="F28" s="29"/>
      <c r="G28" s="29">
        <f t="shared" si="4"/>
        <v>837.36</v>
      </c>
      <c r="H28" s="81" t="e">
        <f>#REF!+#REF!</f>
        <v>#REF!</v>
      </c>
      <c r="I28" s="75"/>
    </row>
    <row r="29" spans="1:9">
      <c r="A29" s="4" t="s">
        <v>26</v>
      </c>
      <c r="B29" s="10">
        <v>1146100</v>
      </c>
      <c r="C29" s="67">
        <v>275000</v>
      </c>
      <c r="D29" s="7">
        <f t="shared" si="3"/>
        <v>1421100</v>
      </c>
      <c r="E29" s="48">
        <v>378210.2</v>
      </c>
      <c r="F29" s="48">
        <v>128690.7</v>
      </c>
      <c r="G29" s="29">
        <f t="shared" si="4"/>
        <v>914199.10000000009</v>
      </c>
      <c r="H29" s="81" t="e">
        <f>#REF!+#REF!</f>
        <v>#REF!</v>
      </c>
      <c r="I29" s="75"/>
    </row>
    <row r="30" spans="1:9">
      <c r="A30" s="4" t="s">
        <v>27</v>
      </c>
      <c r="B30" s="10">
        <v>841750</v>
      </c>
      <c r="C30" s="67">
        <v>458000</v>
      </c>
      <c r="D30" s="7">
        <f t="shared" si="3"/>
        <v>1299750</v>
      </c>
      <c r="E30" s="48">
        <v>357673.1</v>
      </c>
      <c r="F30" s="48">
        <v>138181.9</v>
      </c>
      <c r="G30" s="29">
        <f t="shared" si="4"/>
        <v>803895</v>
      </c>
      <c r="H30" s="81" t="e">
        <f>#REF!+#REF!</f>
        <v>#REF!</v>
      </c>
      <c r="I30" s="75"/>
    </row>
    <row r="31" spans="1:9">
      <c r="A31" s="4" t="s">
        <v>28</v>
      </c>
      <c r="B31" s="10">
        <v>4023150</v>
      </c>
      <c r="C31" s="29">
        <v>0</v>
      </c>
      <c r="D31" s="7">
        <f t="shared" si="3"/>
        <v>4023150</v>
      </c>
      <c r="E31" s="29">
        <v>751484.76</v>
      </c>
      <c r="F31" s="29">
        <v>207519.98</v>
      </c>
      <c r="G31" s="29">
        <f t="shared" si="4"/>
        <v>3064145.2600000002</v>
      </c>
      <c r="H31" s="81" t="e">
        <f>#REF!+#REF!</f>
        <v>#REF!</v>
      </c>
      <c r="I31" s="75"/>
    </row>
    <row r="32" spans="1:9">
      <c r="A32" s="4" t="s">
        <v>29</v>
      </c>
      <c r="B32" s="10">
        <v>0</v>
      </c>
      <c r="C32" s="29">
        <v>210000</v>
      </c>
      <c r="D32" s="7">
        <f t="shared" si="3"/>
        <v>210000</v>
      </c>
      <c r="E32" s="48">
        <v>18880</v>
      </c>
      <c r="F32" s="48"/>
      <c r="G32" s="29">
        <f t="shared" si="4"/>
        <v>191120</v>
      </c>
      <c r="H32" s="81" t="e">
        <f>#REF!+#REF!</f>
        <v>#REF!</v>
      </c>
      <c r="I32" s="75"/>
    </row>
    <row r="33" spans="1:9">
      <c r="A33" s="4" t="s">
        <v>30</v>
      </c>
      <c r="B33" s="10">
        <v>0</v>
      </c>
      <c r="C33" s="29">
        <v>45000</v>
      </c>
      <c r="D33" s="7">
        <f t="shared" si="3"/>
        <v>45000</v>
      </c>
      <c r="E33" s="29"/>
      <c r="F33" s="29"/>
      <c r="G33" s="29">
        <f t="shared" si="4"/>
        <v>45000</v>
      </c>
      <c r="H33" s="81" t="e">
        <f>#REF!+#REF!</f>
        <v>#REF!</v>
      </c>
      <c r="I33" s="75"/>
    </row>
    <row r="34" spans="1:9">
      <c r="A34" s="4" t="s">
        <v>31</v>
      </c>
      <c r="B34" s="10">
        <v>1000000</v>
      </c>
      <c r="C34" s="29">
        <v>75000</v>
      </c>
      <c r="D34" s="7">
        <f t="shared" si="3"/>
        <v>1075000</v>
      </c>
      <c r="E34" s="29"/>
      <c r="F34" s="29"/>
      <c r="G34" s="29">
        <f t="shared" si="4"/>
        <v>1075000</v>
      </c>
      <c r="H34" s="81" t="e">
        <f>#REF!+#REF!</f>
        <v>#REF!</v>
      </c>
      <c r="I34" s="75"/>
    </row>
    <row r="35" spans="1:9">
      <c r="A35" s="4" t="s">
        <v>32</v>
      </c>
      <c r="B35" s="10"/>
      <c r="C35" s="29">
        <v>0</v>
      </c>
      <c r="D35" s="7">
        <f t="shared" si="3"/>
        <v>0</v>
      </c>
      <c r="E35" s="29"/>
      <c r="F35" s="29"/>
      <c r="G35" s="29">
        <f t="shared" si="4"/>
        <v>0</v>
      </c>
      <c r="H35" s="81" t="e">
        <f>#REF!+#REF!</f>
        <v>#REF!</v>
      </c>
      <c r="I35" s="75"/>
    </row>
    <row r="36" spans="1:9">
      <c r="A36" s="4" t="s">
        <v>33</v>
      </c>
      <c r="B36" s="10">
        <v>175000</v>
      </c>
      <c r="C36" s="29">
        <v>0</v>
      </c>
      <c r="D36" s="7">
        <f t="shared" si="3"/>
        <v>175000</v>
      </c>
      <c r="E36" s="29"/>
      <c r="F36" s="29"/>
      <c r="G36" s="29">
        <f t="shared" si="4"/>
        <v>175000</v>
      </c>
      <c r="H36" s="81" t="e">
        <f>#REF!+#REF!</f>
        <v>#REF!</v>
      </c>
      <c r="I36" s="75"/>
    </row>
    <row r="37" spans="1:9">
      <c r="A37" s="4" t="s">
        <v>34</v>
      </c>
      <c r="B37" s="10">
        <v>0</v>
      </c>
      <c r="C37" s="74">
        <v>13000</v>
      </c>
      <c r="D37" s="7">
        <f t="shared" si="3"/>
        <v>13000</v>
      </c>
      <c r="E37" s="29"/>
      <c r="F37" s="29"/>
      <c r="G37" s="29">
        <f t="shared" si="4"/>
        <v>13000</v>
      </c>
      <c r="H37" s="81" t="e">
        <f>#REF!+#REF!</f>
        <v>#REF!</v>
      </c>
      <c r="I37" s="75"/>
    </row>
    <row r="38" spans="1:9">
      <c r="A38" s="4" t="s">
        <v>35</v>
      </c>
      <c r="B38" s="10"/>
      <c r="C38" s="29">
        <v>80000</v>
      </c>
      <c r="D38" s="7">
        <f t="shared" si="3"/>
        <v>80000</v>
      </c>
      <c r="E38" s="29">
        <v>72570</v>
      </c>
      <c r="F38" s="29"/>
      <c r="G38" s="29">
        <f t="shared" si="4"/>
        <v>7430</v>
      </c>
      <c r="H38" s="81" t="e">
        <f>#REF!+#REF!</f>
        <v>#REF!</v>
      </c>
      <c r="I38" s="75"/>
    </row>
    <row r="39" spans="1:9">
      <c r="A39" s="4" t="s">
        <v>36</v>
      </c>
      <c r="B39" s="10">
        <v>180000</v>
      </c>
      <c r="C39" s="29">
        <v>-53000</v>
      </c>
      <c r="D39" s="7">
        <f t="shared" si="3"/>
        <v>127000</v>
      </c>
      <c r="E39" s="74">
        <v>94844.56</v>
      </c>
      <c r="F39" s="74"/>
      <c r="G39" s="29">
        <f t="shared" si="4"/>
        <v>32155.440000000002</v>
      </c>
      <c r="H39" s="81" t="e">
        <f>#REF!+#REF!</f>
        <v>#REF!</v>
      </c>
      <c r="I39" s="75"/>
    </row>
    <row r="40" spans="1:9">
      <c r="A40" s="4" t="s">
        <v>37</v>
      </c>
      <c r="B40" s="10">
        <v>400500</v>
      </c>
      <c r="C40" s="29">
        <v>0</v>
      </c>
      <c r="D40" s="7">
        <f t="shared" si="3"/>
        <v>400500</v>
      </c>
      <c r="E40" s="74">
        <v>83502.83</v>
      </c>
      <c r="F40" s="74">
        <v>37914.9</v>
      </c>
      <c r="G40" s="29">
        <f t="shared" si="4"/>
        <v>279082.26999999996</v>
      </c>
      <c r="H40" s="81" t="e">
        <f>#REF!+#REF!</f>
        <v>#REF!</v>
      </c>
      <c r="I40" s="75"/>
    </row>
    <row r="41" spans="1:9">
      <c r="A41" s="4" t="s">
        <v>38</v>
      </c>
      <c r="B41" s="10">
        <v>7100000</v>
      </c>
      <c r="C41" s="29">
        <v>-2355559</v>
      </c>
      <c r="D41" s="7">
        <f t="shared" si="3"/>
        <v>4744441</v>
      </c>
      <c r="E41" s="74"/>
      <c r="F41" s="74"/>
      <c r="G41" s="29">
        <f t="shared" si="4"/>
        <v>4744441</v>
      </c>
      <c r="H41" s="81" t="e">
        <f>#REF!+#REF!</f>
        <v>#REF!</v>
      </c>
      <c r="I41" s="75"/>
    </row>
    <row r="42" spans="1:9">
      <c r="A42" s="4" t="s">
        <v>39</v>
      </c>
      <c r="B42" s="10">
        <v>0</v>
      </c>
      <c r="C42" s="29">
        <v>1302000</v>
      </c>
      <c r="D42" s="7">
        <f t="shared" si="3"/>
        <v>1302000</v>
      </c>
      <c r="E42" s="74">
        <v>141600</v>
      </c>
      <c r="F42" s="74">
        <v>47200</v>
      </c>
      <c r="G42" s="29">
        <f t="shared" si="4"/>
        <v>1113200</v>
      </c>
      <c r="H42" s="81" t="e">
        <f>#REF!+#REF!</f>
        <v>#REF!</v>
      </c>
      <c r="I42" s="75"/>
    </row>
    <row r="43" spans="1:9">
      <c r="A43" s="4" t="s">
        <v>40</v>
      </c>
      <c r="B43" s="29"/>
      <c r="C43" s="29">
        <v>0</v>
      </c>
      <c r="D43" s="7">
        <f t="shared" si="3"/>
        <v>0</v>
      </c>
      <c r="E43" s="48"/>
      <c r="F43" s="48"/>
      <c r="G43" s="29">
        <f t="shared" si="4"/>
        <v>0</v>
      </c>
      <c r="H43" s="81" t="e">
        <f>#REF!+#REF!</f>
        <v>#REF!</v>
      </c>
      <c r="I43" s="75"/>
    </row>
    <row r="44" spans="1:9">
      <c r="A44" s="4" t="s">
        <v>41</v>
      </c>
      <c r="B44" s="10">
        <v>7036873</v>
      </c>
      <c r="C44" s="81">
        <v>-6401863</v>
      </c>
      <c r="D44" s="7">
        <f t="shared" si="3"/>
        <v>635010</v>
      </c>
      <c r="E44" s="48"/>
      <c r="F44" s="48">
        <v>284085</v>
      </c>
      <c r="G44" s="29">
        <f t="shared" si="4"/>
        <v>350925</v>
      </c>
      <c r="H44" s="81" t="e">
        <f>#REF!+#REF!</f>
        <v>#REF!</v>
      </c>
      <c r="I44" s="75"/>
    </row>
    <row r="45" spans="1:9">
      <c r="A45" s="4" t="s">
        <v>42</v>
      </c>
      <c r="B45" s="10">
        <v>0</v>
      </c>
      <c r="C45" s="29">
        <v>340000</v>
      </c>
      <c r="D45" s="7">
        <f t="shared" si="3"/>
        <v>340000</v>
      </c>
      <c r="E45" s="48"/>
      <c r="F45" s="48"/>
      <c r="G45" s="29">
        <f t="shared" si="4"/>
        <v>340000</v>
      </c>
      <c r="H45" s="81" t="e">
        <f>#REF!+#REF!</f>
        <v>#REF!</v>
      </c>
      <c r="I45" s="75"/>
    </row>
    <row r="46" spans="1:9">
      <c r="A46" s="4" t="s">
        <v>43</v>
      </c>
      <c r="B46" s="10"/>
      <c r="C46" s="29">
        <v>432500</v>
      </c>
      <c r="D46" s="7">
        <f t="shared" si="3"/>
        <v>432500</v>
      </c>
      <c r="E46" s="74">
        <v>91122.21</v>
      </c>
      <c r="F46" s="74">
        <v>30374.07</v>
      </c>
      <c r="G46" s="29">
        <f t="shared" si="4"/>
        <v>311003.71999999997</v>
      </c>
      <c r="H46" s="81" t="e">
        <f>#REF!+#REF!</f>
        <v>#REF!</v>
      </c>
      <c r="I46" s="75"/>
    </row>
    <row r="47" spans="1:9">
      <c r="A47" s="4" t="s">
        <v>44</v>
      </c>
      <c r="B47" s="10">
        <v>0</v>
      </c>
      <c r="C47" s="29">
        <v>40000</v>
      </c>
      <c r="D47" s="7">
        <f t="shared" si="3"/>
        <v>40000</v>
      </c>
      <c r="E47" s="29"/>
      <c r="F47" s="29"/>
      <c r="G47" s="29">
        <f t="shared" si="4"/>
        <v>40000</v>
      </c>
      <c r="H47" s="81" t="e">
        <f>#REF!+#REF!</f>
        <v>#REF!</v>
      </c>
      <c r="I47" s="75"/>
    </row>
    <row r="48" spans="1:9">
      <c r="A48" s="4" t="s">
        <v>45</v>
      </c>
      <c r="B48" s="10">
        <v>0</v>
      </c>
      <c r="C48" s="29">
        <v>94400</v>
      </c>
      <c r="D48" s="7">
        <f t="shared" si="3"/>
        <v>94400</v>
      </c>
      <c r="E48" s="29"/>
      <c r="F48" s="29"/>
      <c r="G48" s="29">
        <f t="shared" si="4"/>
        <v>94400</v>
      </c>
      <c r="H48" s="81" t="e">
        <f>#REF!+#REF!</f>
        <v>#REF!</v>
      </c>
      <c r="I48" s="75"/>
    </row>
    <row r="49" spans="1:9">
      <c r="A49" s="4" t="s">
        <v>46</v>
      </c>
      <c r="B49" s="10">
        <v>0</v>
      </c>
      <c r="C49" s="29">
        <v>694787</v>
      </c>
      <c r="D49" s="7">
        <f t="shared" si="3"/>
        <v>694787</v>
      </c>
      <c r="E49" s="29"/>
      <c r="F49" s="29">
        <v>38178.97</v>
      </c>
      <c r="G49" s="29">
        <f t="shared" si="4"/>
        <v>656608.03</v>
      </c>
      <c r="H49" s="81" t="e">
        <f>#REF!+#REF!</f>
        <v>#REF!</v>
      </c>
      <c r="I49" s="75"/>
    </row>
    <row r="50" spans="1:9">
      <c r="A50" s="4" t="s">
        <v>47</v>
      </c>
      <c r="B50" s="10">
        <v>0</v>
      </c>
      <c r="C50" s="29">
        <v>411000</v>
      </c>
      <c r="D50" s="7">
        <f t="shared" si="3"/>
        <v>411000</v>
      </c>
      <c r="E50" s="29"/>
      <c r="F50" s="29">
        <v>8397.8700000000008</v>
      </c>
      <c r="G50" s="29">
        <f t="shared" si="4"/>
        <v>402602.13</v>
      </c>
      <c r="H50" s="81" t="e">
        <f>#REF!+#REF!</f>
        <v>#REF!</v>
      </c>
      <c r="I50" s="75"/>
    </row>
    <row r="51" spans="1:9">
      <c r="A51" s="4" t="s">
        <v>48</v>
      </c>
      <c r="B51" s="10">
        <v>9500000</v>
      </c>
      <c r="C51" s="29">
        <v>150000</v>
      </c>
      <c r="D51" s="7">
        <f t="shared" si="3"/>
        <v>9650000</v>
      </c>
      <c r="E51" s="74">
        <v>1481942</v>
      </c>
      <c r="F51" s="74">
        <v>462884</v>
      </c>
      <c r="G51" s="29">
        <f t="shared" si="4"/>
        <v>7705174</v>
      </c>
      <c r="H51" s="81" t="e">
        <f>#REF!+#REF!</f>
        <v>#REF!</v>
      </c>
      <c r="I51" s="75"/>
    </row>
    <row r="52" spans="1:9">
      <c r="A52" s="4" t="s">
        <v>49</v>
      </c>
      <c r="B52" s="10">
        <v>0</v>
      </c>
      <c r="C52" s="29">
        <v>2158435</v>
      </c>
      <c r="D52" s="7">
        <f t="shared" si="3"/>
        <v>2158435</v>
      </c>
      <c r="E52" s="29"/>
      <c r="F52" s="29">
        <v>70000</v>
      </c>
      <c r="G52" s="29">
        <f t="shared" si="4"/>
        <v>2088435</v>
      </c>
      <c r="H52" s="81" t="e">
        <f>#REF!+#REF!</f>
        <v>#REF!</v>
      </c>
      <c r="I52" s="75"/>
    </row>
    <row r="53" spans="1:9">
      <c r="A53" s="4"/>
      <c r="B53" s="83"/>
      <c r="C53" s="29"/>
      <c r="D53" s="7">
        <f t="shared" si="3"/>
        <v>0</v>
      </c>
      <c r="E53" s="29"/>
      <c r="F53" s="29"/>
      <c r="G53" s="29">
        <f t="shared" si="4"/>
        <v>0</v>
      </c>
      <c r="H53" s="81" t="e">
        <f>#REF!+#REF!</f>
        <v>#REF!</v>
      </c>
      <c r="I53" s="75"/>
    </row>
    <row r="54" spans="1:9">
      <c r="A54" s="3" t="s">
        <v>50</v>
      </c>
      <c r="B54" s="9">
        <f>SUM(B55:B77)</f>
        <v>10383370</v>
      </c>
      <c r="C54" s="9">
        <f t="shared" ref="C54" si="9">SUM(C55:C77)</f>
        <v>6741822</v>
      </c>
      <c r="D54" s="9">
        <f t="shared" ref="D54" si="10">SUM(D55:D77)</f>
        <v>17125192</v>
      </c>
      <c r="E54" s="9">
        <f t="shared" ref="E54" si="11">SUM(E55:E77)</f>
        <v>1326796.51</v>
      </c>
      <c r="F54" s="9">
        <f t="shared" ref="F54" si="12">SUM(F55:F77)</f>
        <v>391597.46</v>
      </c>
      <c r="G54" s="9">
        <f t="shared" ref="G54" si="13">SUM(G55:G77)</f>
        <v>15406798.030000001</v>
      </c>
      <c r="H54" s="81" t="e">
        <f>#REF!+#REF!</f>
        <v>#REF!</v>
      </c>
      <c r="I54" s="75"/>
    </row>
    <row r="55" spans="1:9">
      <c r="A55" s="3" t="s">
        <v>121</v>
      </c>
      <c r="B55" s="10">
        <v>545029</v>
      </c>
      <c r="C55" s="29">
        <v>2206887</v>
      </c>
      <c r="D55" s="7">
        <f t="shared" si="3"/>
        <v>2751916</v>
      </c>
      <c r="E55" s="74">
        <v>106757.88</v>
      </c>
      <c r="F55" s="74">
        <v>132488.54</v>
      </c>
      <c r="G55" s="29">
        <f t="shared" si="4"/>
        <v>2512669.58</v>
      </c>
      <c r="H55" s="81" t="e">
        <f>#REF!+#REF!</f>
        <v>#REF!</v>
      </c>
      <c r="I55" s="75"/>
    </row>
    <row r="56" spans="1:9">
      <c r="A56" s="3" t="s">
        <v>51</v>
      </c>
      <c r="B56" s="10">
        <v>0</v>
      </c>
      <c r="C56" s="29">
        <v>29000</v>
      </c>
      <c r="D56" s="7">
        <f t="shared" si="3"/>
        <v>29000</v>
      </c>
      <c r="E56" s="48"/>
      <c r="F56" s="48">
        <v>7434</v>
      </c>
      <c r="G56" s="29">
        <f t="shared" si="4"/>
        <v>21566</v>
      </c>
      <c r="H56" s="81" t="e">
        <f>#REF!+#REF!</f>
        <v>#REF!</v>
      </c>
      <c r="I56" s="75"/>
    </row>
    <row r="57" spans="1:9">
      <c r="A57" s="3" t="s">
        <v>52</v>
      </c>
      <c r="B57" s="10">
        <v>4668341</v>
      </c>
      <c r="C57" s="29">
        <v>-4533041</v>
      </c>
      <c r="D57" s="7">
        <f t="shared" si="3"/>
        <v>135300</v>
      </c>
      <c r="E57" s="48"/>
      <c r="F57" s="48">
        <v>28320</v>
      </c>
      <c r="G57" s="29">
        <f t="shared" si="4"/>
        <v>106980</v>
      </c>
      <c r="H57" s="81" t="e">
        <f>#REF!+#REF!</f>
        <v>#REF!</v>
      </c>
      <c r="I57" s="75"/>
    </row>
    <row r="58" spans="1:9">
      <c r="A58" s="3" t="s">
        <v>53</v>
      </c>
      <c r="B58" s="10">
        <v>0</v>
      </c>
      <c r="C58" s="29">
        <v>383500</v>
      </c>
      <c r="D58" s="7">
        <f t="shared" si="3"/>
        <v>383500</v>
      </c>
      <c r="E58" s="48"/>
      <c r="F58" s="48"/>
      <c r="G58" s="29">
        <f t="shared" si="4"/>
        <v>383500</v>
      </c>
      <c r="H58" s="81" t="e">
        <f>#REF!+#REF!</f>
        <v>#REF!</v>
      </c>
      <c r="I58" s="75"/>
    </row>
    <row r="59" spans="1:9">
      <c r="A59" s="3" t="s">
        <v>54</v>
      </c>
      <c r="B59" s="10">
        <v>0</v>
      </c>
      <c r="C59" s="29">
        <v>372222</v>
      </c>
      <c r="D59" s="7">
        <f t="shared" si="3"/>
        <v>372222</v>
      </c>
      <c r="E59" s="48"/>
      <c r="F59" s="48"/>
      <c r="G59" s="29">
        <f t="shared" si="4"/>
        <v>372222</v>
      </c>
      <c r="H59" s="81" t="e">
        <f>#REF!+#REF!</f>
        <v>#REF!</v>
      </c>
      <c r="I59" s="75"/>
    </row>
    <row r="60" spans="1:9">
      <c r="A60" s="3" t="s">
        <v>55</v>
      </c>
      <c r="B60" s="10">
        <v>0</v>
      </c>
      <c r="C60" s="29">
        <v>1176371.3600000001</v>
      </c>
      <c r="D60" s="7">
        <f t="shared" si="3"/>
        <v>1176371.3600000001</v>
      </c>
      <c r="E60" s="74">
        <v>11178</v>
      </c>
      <c r="F60" s="74"/>
      <c r="G60" s="29">
        <f t="shared" si="4"/>
        <v>1165193.3600000001</v>
      </c>
      <c r="H60" s="81" t="e">
        <f>#REF!+#REF!</f>
        <v>#REF!</v>
      </c>
      <c r="I60" s="75"/>
    </row>
    <row r="61" spans="1:9">
      <c r="A61" s="3" t="s">
        <v>56</v>
      </c>
      <c r="B61" s="10">
        <v>0</v>
      </c>
      <c r="C61" s="29">
        <v>77000</v>
      </c>
      <c r="D61" s="7">
        <f t="shared" si="3"/>
        <v>77000</v>
      </c>
      <c r="E61" s="74"/>
      <c r="F61" s="74"/>
      <c r="G61" s="29">
        <f t="shared" si="4"/>
        <v>77000</v>
      </c>
      <c r="H61" s="81" t="e">
        <f>#REF!+#REF!</f>
        <v>#REF!</v>
      </c>
      <c r="I61" s="75"/>
    </row>
    <row r="62" spans="1:9">
      <c r="A62" s="3" t="s">
        <v>57</v>
      </c>
      <c r="B62" s="10">
        <v>0</v>
      </c>
      <c r="C62" s="29"/>
      <c r="D62" s="7">
        <f t="shared" si="3"/>
        <v>0</v>
      </c>
      <c r="E62" s="74"/>
      <c r="F62" s="74"/>
      <c r="G62" s="29">
        <f t="shared" si="4"/>
        <v>0</v>
      </c>
      <c r="H62" s="81" t="e">
        <f>#REF!+#REF!</f>
        <v>#REF!</v>
      </c>
      <c r="I62" s="75"/>
    </row>
    <row r="63" spans="1:9" s="27" customFormat="1">
      <c r="A63" s="3" t="s">
        <v>130</v>
      </c>
      <c r="B63" s="10"/>
      <c r="C63" s="29">
        <v>42498</v>
      </c>
      <c r="D63" s="7">
        <f t="shared" si="3"/>
        <v>42498</v>
      </c>
      <c r="E63" s="74"/>
      <c r="F63" s="74"/>
      <c r="G63" s="29">
        <f t="shared" si="4"/>
        <v>42498</v>
      </c>
      <c r="H63" s="81" t="e">
        <f>#REF!+#REF!</f>
        <v>#REF!</v>
      </c>
      <c r="I63" s="75"/>
    </row>
    <row r="64" spans="1:9">
      <c r="A64" s="3" t="s">
        <v>58</v>
      </c>
      <c r="B64" s="10">
        <v>0</v>
      </c>
      <c r="C64" s="29">
        <v>60000</v>
      </c>
      <c r="D64" s="7">
        <f t="shared" si="3"/>
        <v>60000</v>
      </c>
      <c r="E64" s="74"/>
      <c r="F64" s="74"/>
      <c r="G64" s="29">
        <f t="shared" si="4"/>
        <v>60000</v>
      </c>
      <c r="H64" s="81" t="e">
        <f>#REF!+#REF!</f>
        <v>#REF!</v>
      </c>
      <c r="I64" s="75"/>
    </row>
    <row r="65" spans="1:9">
      <c r="A65" s="3" t="s">
        <v>59</v>
      </c>
      <c r="B65" s="10">
        <v>0</v>
      </c>
      <c r="C65" s="29">
        <v>274539.3</v>
      </c>
      <c r="D65" s="7">
        <f t="shared" si="3"/>
        <v>274539.3</v>
      </c>
      <c r="E65" s="74"/>
      <c r="F65" s="74">
        <v>163881.15</v>
      </c>
      <c r="G65" s="29">
        <f t="shared" si="4"/>
        <v>110658.15</v>
      </c>
      <c r="H65" s="81" t="e">
        <f>#REF!+#REF!</f>
        <v>#REF!</v>
      </c>
      <c r="I65" s="75"/>
    </row>
    <row r="66" spans="1:9" s="27" customFormat="1">
      <c r="A66" s="3" t="s">
        <v>154</v>
      </c>
      <c r="B66" s="10"/>
      <c r="C66" s="29">
        <v>12000</v>
      </c>
      <c r="D66" s="7">
        <f t="shared" si="3"/>
        <v>12000</v>
      </c>
      <c r="E66" s="74"/>
      <c r="F66" s="74"/>
      <c r="G66" s="29">
        <f t="shared" si="4"/>
        <v>12000</v>
      </c>
      <c r="H66" s="81" t="e">
        <f>#REF!+#REF!</f>
        <v>#REF!</v>
      </c>
      <c r="I66" s="75"/>
    </row>
    <row r="67" spans="1:9">
      <c r="A67" s="3" t="s">
        <v>60</v>
      </c>
      <c r="B67" s="10">
        <v>0</v>
      </c>
      <c r="C67" s="29">
        <v>204040</v>
      </c>
      <c r="D67" s="7">
        <f t="shared" si="3"/>
        <v>204040</v>
      </c>
      <c r="E67" s="74">
        <v>15245.6</v>
      </c>
      <c r="F67" s="74"/>
      <c r="G67" s="29">
        <f t="shared" si="4"/>
        <v>188794.4</v>
      </c>
      <c r="H67" s="81" t="e">
        <f>#REF!+#REF!</f>
        <v>#REF!</v>
      </c>
      <c r="I67" s="75"/>
    </row>
    <row r="68" spans="1:9">
      <c r="A68" s="4" t="s">
        <v>61</v>
      </c>
      <c r="B68" s="10">
        <v>1920000</v>
      </c>
      <c r="C68" s="29">
        <v>1020000</v>
      </c>
      <c r="D68" s="7">
        <f t="shared" si="3"/>
        <v>2940000</v>
      </c>
      <c r="E68" s="29">
        <v>980000</v>
      </c>
      <c r="F68" s="29"/>
      <c r="G68" s="29">
        <f t="shared" si="4"/>
        <v>1960000</v>
      </c>
      <c r="H68" s="81" t="e">
        <f>#REF!+#REF!</f>
        <v>#REF!</v>
      </c>
      <c r="I68" s="75"/>
    </row>
    <row r="69" spans="1:9">
      <c r="A69" s="4" t="s">
        <v>62</v>
      </c>
      <c r="B69" s="10">
        <v>0</v>
      </c>
      <c r="C69" s="29">
        <v>120000</v>
      </c>
      <c r="D69" s="7">
        <f t="shared" si="3"/>
        <v>120000</v>
      </c>
      <c r="E69" s="29"/>
      <c r="F69" s="29"/>
      <c r="G69" s="29">
        <f t="shared" si="4"/>
        <v>120000</v>
      </c>
      <c r="H69" s="81" t="e">
        <f>#REF!+#REF!</f>
        <v>#REF!</v>
      </c>
      <c r="I69" s="75"/>
    </row>
    <row r="70" spans="1:9">
      <c r="A70" s="4" t="s">
        <v>63</v>
      </c>
      <c r="B70" s="10">
        <v>0</v>
      </c>
      <c r="C70" s="29">
        <v>189304</v>
      </c>
      <c r="D70" s="7">
        <f t="shared" si="3"/>
        <v>189304</v>
      </c>
      <c r="E70" s="29"/>
      <c r="F70" s="29"/>
      <c r="G70" s="29">
        <f t="shared" si="4"/>
        <v>189304</v>
      </c>
      <c r="H70" s="81" t="e">
        <f>#REF!+#REF!</f>
        <v>#REF!</v>
      </c>
      <c r="I70" s="75"/>
    </row>
    <row r="71" spans="1:9">
      <c r="A71" s="4" t="s">
        <v>64</v>
      </c>
      <c r="B71" s="10">
        <v>0</v>
      </c>
      <c r="C71" s="29">
        <v>5000</v>
      </c>
      <c r="D71" s="7">
        <f t="shared" si="3"/>
        <v>5000</v>
      </c>
      <c r="E71" s="29"/>
      <c r="F71" s="29"/>
      <c r="G71" s="29">
        <f t="shared" si="4"/>
        <v>5000</v>
      </c>
      <c r="H71" s="81" t="e">
        <f>#REF!+#REF!</f>
        <v>#REF!</v>
      </c>
      <c r="I71" s="75"/>
    </row>
    <row r="72" spans="1:9">
      <c r="A72" s="4" t="s">
        <v>65</v>
      </c>
      <c r="B72" s="10">
        <v>3250000</v>
      </c>
      <c r="C72" s="29">
        <v>-3038348</v>
      </c>
      <c r="D72" s="7">
        <f t="shared" si="3"/>
        <v>211652</v>
      </c>
      <c r="E72" s="29"/>
      <c r="F72" s="29">
        <v>53686.15</v>
      </c>
      <c r="G72" s="29">
        <f t="shared" si="4"/>
        <v>157965.85</v>
      </c>
      <c r="H72" s="81" t="e">
        <f>#REF!+#REF!</f>
        <v>#REF!</v>
      </c>
      <c r="I72" s="75"/>
    </row>
    <row r="73" spans="1:9">
      <c r="A73" s="4" t="s">
        <v>66</v>
      </c>
      <c r="B73" s="10">
        <v>0</v>
      </c>
      <c r="C73" s="29">
        <v>2648270.34</v>
      </c>
      <c r="D73" s="7">
        <f t="shared" ref="D73:D95" si="14">B73+C73</f>
        <v>2648270.34</v>
      </c>
      <c r="E73" s="74">
        <v>213615.03</v>
      </c>
      <c r="F73" s="74"/>
      <c r="G73" s="29">
        <f t="shared" ref="G73:G94" si="15">D73-E73-F73</f>
        <v>2434655.31</v>
      </c>
      <c r="H73" s="81" t="e">
        <f>#REF!+#REF!</f>
        <v>#REF!</v>
      </c>
      <c r="I73" s="75"/>
    </row>
    <row r="74" spans="1:9" s="27" customFormat="1">
      <c r="A74" s="4" t="s">
        <v>155</v>
      </c>
      <c r="B74" s="10"/>
      <c r="C74" s="29">
        <v>46531</v>
      </c>
      <c r="D74" s="7">
        <f t="shared" si="14"/>
        <v>46531</v>
      </c>
      <c r="E74" s="74"/>
      <c r="F74" s="74">
        <v>944.94</v>
      </c>
      <c r="G74" s="29">
        <f t="shared" si="15"/>
        <v>45586.06</v>
      </c>
      <c r="H74" s="81" t="e">
        <f>#REF!+#REF!</f>
        <v>#REF!</v>
      </c>
      <c r="I74" s="75"/>
    </row>
    <row r="75" spans="1:9">
      <c r="A75" s="4" t="s">
        <v>67</v>
      </c>
      <c r="B75" s="10">
        <v>0</v>
      </c>
      <c r="C75" s="29">
        <v>1260000</v>
      </c>
      <c r="D75" s="7">
        <f t="shared" si="14"/>
        <v>1260000</v>
      </c>
      <c r="E75" s="29"/>
      <c r="F75" s="29">
        <v>4842.68</v>
      </c>
      <c r="G75" s="29">
        <f t="shared" si="15"/>
        <v>1255157.32</v>
      </c>
      <c r="H75" s="81" t="e">
        <f>#REF!+#REF!</f>
        <v>#REF!</v>
      </c>
      <c r="I75" s="75"/>
    </row>
    <row r="76" spans="1:9">
      <c r="A76" s="4" t="s">
        <v>68</v>
      </c>
      <c r="B76" s="10">
        <v>0</v>
      </c>
      <c r="C76" s="29">
        <v>316000</v>
      </c>
      <c r="D76" s="7">
        <f t="shared" si="14"/>
        <v>316000</v>
      </c>
      <c r="E76" s="29"/>
      <c r="F76" s="29"/>
      <c r="G76" s="29">
        <f t="shared" si="15"/>
        <v>316000</v>
      </c>
      <c r="H76" s="81" t="e">
        <f>#REF!+#REF!</f>
        <v>#REF!</v>
      </c>
      <c r="I76" s="75"/>
    </row>
    <row r="77" spans="1:9">
      <c r="A77" s="4" t="s">
        <v>69</v>
      </c>
      <c r="B77" s="10">
        <v>0</v>
      </c>
      <c r="C77" s="29">
        <v>3870048</v>
      </c>
      <c r="D77" s="7">
        <f t="shared" si="14"/>
        <v>3870048</v>
      </c>
      <c r="E77" s="29"/>
      <c r="F77" s="29"/>
      <c r="G77" s="29">
        <f t="shared" si="15"/>
        <v>3870048</v>
      </c>
      <c r="H77" s="81" t="e">
        <f>#REF!+#REF!</f>
        <v>#REF!</v>
      </c>
      <c r="I77" s="75"/>
    </row>
    <row r="78" spans="1:9">
      <c r="A78" s="4"/>
      <c r="B78" s="82"/>
      <c r="C78" s="29"/>
      <c r="D78" s="7">
        <f t="shared" si="14"/>
        <v>0</v>
      </c>
      <c r="E78" s="29"/>
      <c r="F78" s="29"/>
      <c r="G78" s="29">
        <f t="shared" si="15"/>
        <v>0</v>
      </c>
      <c r="H78" s="81" t="e">
        <f>#REF!+#REF!</f>
        <v>#REF!</v>
      </c>
      <c r="I78" s="75"/>
    </row>
    <row r="79" spans="1:9">
      <c r="A79" s="3" t="s">
        <v>70</v>
      </c>
      <c r="B79" s="9">
        <f>SUM(B80:B83)</f>
        <v>700000</v>
      </c>
      <c r="C79" s="9">
        <f t="shared" ref="C79" si="16">SUM(C80:C83)</f>
        <v>0</v>
      </c>
      <c r="D79" s="9">
        <f t="shared" ref="D79" si="17">SUM(D80:D83)</f>
        <v>700000</v>
      </c>
      <c r="E79" s="9">
        <f t="shared" ref="E79" si="18">SUM(E80:E83)</f>
        <v>54400</v>
      </c>
      <c r="F79" s="9">
        <f t="shared" ref="F79" si="19">SUM(F80:F83)</f>
        <v>36050</v>
      </c>
      <c r="G79" s="9">
        <f t="shared" ref="G79" si="20">SUM(G80:G83)</f>
        <v>609550</v>
      </c>
      <c r="H79" s="9" t="e">
        <f t="shared" ref="H79" si="21">SUM(H80:H83)</f>
        <v>#REF!</v>
      </c>
      <c r="I79" s="75"/>
    </row>
    <row r="80" spans="1:9">
      <c r="A80" s="3" t="s">
        <v>71</v>
      </c>
      <c r="B80" s="10"/>
      <c r="C80" s="2">
        <v>0</v>
      </c>
      <c r="D80" s="7">
        <f t="shared" si="14"/>
        <v>0</v>
      </c>
      <c r="E80" s="29"/>
      <c r="F80" s="29"/>
      <c r="G80" s="29">
        <f t="shared" si="15"/>
        <v>0</v>
      </c>
      <c r="H80" s="81" t="e">
        <f>#REF!+#REF!</f>
        <v>#REF!</v>
      </c>
      <c r="I80" s="75"/>
    </row>
    <row r="81" spans="1:9">
      <c r="A81" s="3" t="s">
        <v>72</v>
      </c>
      <c r="B81" s="10">
        <v>200000</v>
      </c>
      <c r="C81" s="2">
        <v>100000</v>
      </c>
      <c r="D81" s="7">
        <f t="shared" si="14"/>
        <v>300000</v>
      </c>
      <c r="E81" s="74">
        <v>54400</v>
      </c>
      <c r="F81" s="74">
        <v>23350</v>
      </c>
      <c r="G81" s="29">
        <f t="shared" si="15"/>
        <v>222250</v>
      </c>
      <c r="H81" s="81" t="e">
        <f>#REF!+#REF!</f>
        <v>#REF!</v>
      </c>
      <c r="I81" s="75"/>
    </row>
    <row r="82" spans="1:9">
      <c r="A82" s="4" t="s">
        <v>73</v>
      </c>
      <c r="B82" s="10">
        <v>500000</v>
      </c>
      <c r="C82" s="29">
        <v>-100000</v>
      </c>
      <c r="D82" s="7">
        <f t="shared" si="14"/>
        <v>400000</v>
      </c>
      <c r="E82" s="29"/>
      <c r="F82" s="29">
        <v>12700</v>
      </c>
      <c r="G82" s="29">
        <f t="shared" si="15"/>
        <v>387300</v>
      </c>
      <c r="H82" s="81" t="e">
        <f>#REF!+#REF!</f>
        <v>#REF!</v>
      </c>
      <c r="I82" s="75"/>
    </row>
    <row r="83" spans="1:9">
      <c r="A83" s="4" t="s">
        <v>74</v>
      </c>
      <c r="B83" s="10">
        <v>0</v>
      </c>
      <c r="C83" s="29"/>
      <c r="D83" s="7">
        <f t="shared" si="14"/>
        <v>0</v>
      </c>
      <c r="E83" s="29"/>
      <c r="F83" s="29"/>
      <c r="G83" s="29">
        <f t="shared" si="15"/>
        <v>0</v>
      </c>
      <c r="H83" s="81" t="e">
        <f>#REF!+#REF!</f>
        <v>#REF!</v>
      </c>
      <c r="I83" s="75"/>
    </row>
    <row r="84" spans="1:9">
      <c r="A84" s="4"/>
      <c r="B84" s="83"/>
      <c r="C84" s="29"/>
      <c r="D84" s="7">
        <f t="shared" si="14"/>
        <v>0</v>
      </c>
      <c r="E84" s="29"/>
      <c r="F84" s="29"/>
      <c r="G84" s="29">
        <f t="shared" si="15"/>
        <v>0</v>
      </c>
      <c r="H84" s="81" t="e">
        <f>#REF!+#REF!</f>
        <v>#REF!</v>
      </c>
      <c r="I84" s="75"/>
    </row>
    <row r="85" spans="1:9">
      <c r="A85" s="3" t="s">
        <v>75</v>
      </c>
      <c r="B85" s="12">
        <f>SUM(B86:B95)</f>
        <v>4504514</v>
      </c>
      <c r="C85" s="12">
        <f>SUM(C86:C95)</f>
        <v>5031811</v>
      </c>
      <c r="D85" s="12">
        <f t="shared" ref="D85:H85" si="22">SUM(D86:D95)</f>
        <v>9536325</v>
      </c>
      <c r="E85" s="12">
        <f t="shared" si="22"/>
        <v>0</v>
      </c>
      <c r="F85" s="12">
        <f t="shared" si="22"/>
        <v>26265.5</v>
      </c>
      <c r="G85" s="12">
        <f t="shared" si="22"/>
        <v>9046346.5</v>
      </c>
      <c r="H85" s="12" t="e">
        <f t="shared" si="22"/>
        <v>#REF!</v>
      </c>
      <c r="I85" s="75"/>
    </row>
    <row r="86" spans="1:9">
      <c r="A86" s="4" t="s">
        <v>76</v>
      </c>
      <c r="B86" s="10">
        <v>4504514</v>
      </c>
      <c r="C86" s="29">
        <v>-4320514</v>
      </c>
      <c r="D86" s="7">
        <f t="shared" si="14"/>
        <v>184000</v>
      </c>
      <c r="E86" s="1"/>
      <c r="F86" s="1"/>
      <c r="G86" s="29">
        <f t="shared" si="15"/>
        <v>184000</v>
      </c>
      <c r="H86" s="81" t="e">
        <f>#REF!+#REF!</f>
        <v>#REF!</v>
      </c>
      <c r="I86" s="75"/>
    </row>
    <row r="87" spans="1:9">
      <c r="A87" s="4" t="s">
        <v>77</v>
      </c>
      <c r="B87" s="10"/>
      <c r="C87" s="7">
        <v>3272539</v>
      </c>
      <c r="D87" s="7">
        <f t="shared" si="14"/>
        <v>3272539</v>
      </c>
      <c r="E87" s="29"/>
      <c r="F87" s="29"/>
      <c r="G87" s="29">
        <f t="shared" si="15"/>
        <v>3272539</v>
      </c>
      <c r="H87" s="81" t="e">
        <f>#REF!+#REF!</f>
        <v>#REF!</v>
      </c>
      <c r="I87" s="75"/>
    </row>
    <row r="88" spans="1:9">
      <c r="A88" s="4" t="s">
        <v>78</v>
      </c>
      <c r="B88" s="10"/>
      <c r="C88" s="7">
        <v>1689707.54</v>
      </c>
      <c r="D88" s="7">
        <f t="shared" si="14"/>
        <v>1689707.54</v>
      </c>
      <c r="E88" s="29"/>
      <c r="F88" s="29"/>
      <c r="G88" s="29">
        <f t="shared" si="15"/>
        <v>1689707.54</v>
      </c>
      <c r="H88" s="81" t="e">
        <f>#REF!+#REF!</f>
        <v>#REF!</v>
      </c>
      <c r="I88" s="75"/>
    </row>
    <row r="89" spans="1:9">
      <c r="A89" s="4" t="s">
        <v>79</v>
      </c>
      <c r="B89" s="10"/>
      <c r="C89" s="7">
        <v>10400</v>
      </c>
      <c r="D89" s="7">
        <f t="shared" si="14"/>
        <v>10400</v>
      </c>
      <c r="E89" s="29"/>
      <c r="F89" s="29"/>
      <c r="G89" s="29">
        <f t="shared" si="15"/>
        <v>10400</v>
      </c>
      <c r="H89" s="81" t="e">
        <f>#REF!+#REF!</f>
        <v>#REF!</v>
      </c>
      <c r="I89" s="75"/>
    </row>
    <row r="90" spans="1:9">
      <c r="A90" s="5" t="s">
        <v>80</v>
      </c>
      <c r="B90" s="10"/>
      <c r="C90" s="7">
        <v>475000</v>
      </c>
      <c r="D90" s="7">
        <f t="shared" si="14"/>
        <v>475000</v>
      </c>
      <c r="E90" s="29"/>
      <c r="F90" s="29"/>
      <c r="G90" s="29">
        <f t="shared" si="15"/>
        <v>475000</v>
      </c>
      <c r="H90" s="81" t="e">
        <f>#REF!+#REF!</f>
        <v>#REF!</v>
      </c>
      <c r="I90" s="75"/>
    </row>
    <row r="91" spans="1:9">
      <c r="A91" s="4" t="s">
        <v>81</v>
      </c>
      <c r="B91" s="10"/>
      <c r="C91" s="7">
        <v>279044</v>
      </c>
      <c r="D91" s="7">
        <f t="shared" si="14"/>
        <v>279044</v>
      </c>
      <c r="E91" s="29"/>
      <c r="F91" s="29">
        <v>26265.5</v>
      </c>
      <c r="G91" s="29">
        <f t="shared" si="15"/>
        <v>252778.5</v>
      </c>
      <c r="H91" s="81" t="e">
        <f>#REF!+#REF!</f>
        <v>#REF!</v>
      </c>
      <c r="I91" s="75"/>
    </row>
    <row r="92" spans="1:9">
      <c r="A92" s="4" t="s">
        <v>82</v>
      </c>
      <c r="B92" s="10"/>
      <c r="C92" s="29"/>
      <c r="D92" s="7">
        <f t="shared" si="14"/>
        <v>0</v>
      </c>
      <c r="E92" s="29"/>
      <c r="F92" s="29"/>
      <c r="G92" s="29">
        <f t="shared" si="15"/>
        <v>0</v>
      </c>
      <c r="H92" s="81" t="e">
        <f>#REF!+#REF!</f>
        <v>#REF!</v>
      </c>
      <c r="I92" s="75"/>
    </row>
    <row r="93" spans="1:9">
      <c r="A93" s="4" t="s">
        <v>83</v>
      </c>
      <c r="B93" s="10"/>
      <c r="C93" s="29"/>
      <c r="D93" s="7">
        <f t="shared" si="14"/>
        <v>0</v>
      </c>
      <c r="E93" s="29"/>
      <c r="F93" s="29"/>
      <c r="G93" s="29">
        <f t="shared" si="15"/>
        <v>0</v>
      </c>
      <c r="H93" s="81" t="e">
        <f>#REF!+#REF!</f>
        <v>#REF!</v>
      </c>
      <c r="I93" s="75"/>
    </row>
    <row r="94" spans="1:9">
      <c r="A94" s="4" t="s">
        <v>84</v>
      </c>
      <c r="B94" s="10">
        <v>0</v>
      </c>
      <c r="C94" s="29">
        <v>3161921.46</v>
      </c>
      <c r="D94" s="7">
        <f t="shared" si="14"/>
        <v>3161921.46</v>
      </c>
      <c r="E94" s="29"/>
      <c r="F94" s="29"/>
      <c r="G94" s="29">
        <f t="shared" si="15"/>
        <v>3161921.46</v>
      </c>
      <c r="H94" s="81" t="e">
        <f>#REF!+#REF!</f>
        <v>#REF!</v>
      </c>
      <c r="I94" s="75"/>
    </row>
    <row r="95" spans="1:9" s="27" customFormat="1">
      <c r="A95" s="4" t="s">
        <v>153</v>
      </c>
      <c r="B95" s="10">
        <v>0</v>
      </c>
      <c r="C95" s="81">
        <v>463713</v>
      </c>
      <c r="D95" s="7">
        <f t="shared" si="14"/>
        <v>463713</v>
      </c>
      <c r="E95" s="29"/>
      <c r="F95" s="29"/>
      <c r="G95" s="29"/>
      <c r="H95" s="81" t="e">
        <f>#REF!+#REF!</f>
        <v>#REF!</v>
      </c>
      <c r="I95" s="75"/>
    </row>
    <row r="96" spans="1:9">
      <c r="A96" s="4"/>
      <c r="B96" s="82"/>
      <c r="C96" s="82"/>
      <c r="D96" s="7"/>
      <c r="E96" s="29"/>
      <c r="F96" s="29"/>
      <c r="G96" s="7" t="e">
        <f>D96-#REF!</f>
        <v>#REF!</v>
      </c>
      <c r="H96" s="81" t="e">
        <f>#REF!+#REF!</f>
        <v>#REF!</v>
      </c>
      <c r="I96" s="75"/>
    </row>
    <row r="97" spans="1:9" ht="15.75">
      <c r="A97" s="8" t="s">
        <v>85</v>
      </c>
      <c r="B97" s="9">
        <f>B85+B79+B54+B27+B8</f>
        <v>211554800</v>
      </c>
      <c r="C97" s="9">
        <f t="shared" ref="C97:F97" si="23">C85+C79+C54+C27+C8</f>
        <v>0</v>
      </c>
      <c r="D97" s="9">
        <f t="shared" si="23"/>
        <v>211554799.99999997</v>
      </c>
      <c r="E97" s="9">
        <f t="shared" si="23"/>
        <v>35235792.140000001</v>
      </c>
      <c r="F97" s="9">
        <f t="shared" si="23"/>
        <v>11800071.130000001</v>
      </c>
      <c r="G97" s="29">
        <f>G85+G79+G54+G27+G8</f>
        <v>164055223.72999996</v>
      </c>
      <c r="H97" s="81" t="e">
        <f>#REF!+#REF!</f>
        <v>#REF!</v>
      </c>
      <c r="I97" s="75"/>
    </row>
    <row r="100" spans="1:9">
      <c r="F100" s="76"/>
    </row>
    <row r="102" spans="1:9">
      <c r="G102" s="85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workbookViewId="0">
      <selection activeCell="J25" sqref="J25"/>
    </sheetView>
  </sheetViews>
  <sheetFormatPr baseColWidth="10" defaultColWidth="11.42578125" defaultRowHeight="15"/>
  <cols>
    <col min="1" max="1" width="3.140625" customWidth="1"/>
    <col min="2" max="2" width="56.42578125" customWidth="1"/>
    <col min="3" max="3" width="16.5703125" style="27" customWidth="1"/>
    <col min="4" max="4" width="18.5703125" customWidth="1"/>
    <col min="6" max="7" width="13.140625" bestFit="1" customWidth="1"/>
  </cols>
  <sheetData>
    <row r="2" spans="2:6" ht="18.75">
      <c r="B2" s="97" t="s">
        <v>1</v>
      </c>
      <c r="C2" s="97"/>
      <c r="D2" s="97"/>
      <c r="E2" s="22"/>
    </row>
    <row r="3" spans="2:6" ht="18.75">
      <c r="B3" s="98" t="s">
        <v>94</v>
      </c>
      <c r="C3" s="98"/>
      <c r="D3" s="98"/>
      <c r="E3" s="22"/>
    </row>
    <row r="4" spans="2:6" ht="21">
      <c r="B4" s="89" t="s">
        <v>147</v>
      </c>
      <c r="C4" s="89"/>
      <c r="D4" s="89"/>
      <c r="E4" s="23"/>
      <c r="F4" s="23"/>
    </row>
    <row r="5" spans="2:6" ht="15.75" thickBot="1">
      <c r="B5" s="22"/>
      <c r="D5" s="22"/>
      <c r="E5" s="22"/>
    </row>
    <row r="6" spans="2:6">
      <c r="B6" s="59" t="s">
        <v>95</v>
      </c>
      <c r="C6" s="59" t="s">
        <v>119</v>
      </c>
      <c r="D6" s="60" t="s">
        <v>96</v>
      </c>
      <c r="E6" s="22"/>
    </row>
    <row r="7" spans="2:6">
      <c r="B7" s="61" t="s">
        <v>97</v>
      </c>
      <c r="C7" s="61"/>
      <c r="D7" s="59"/>
      <c r="E7" s="22"/>
    </row>
    <row r="8" spans="2:6">
      <c r="B8" s="50" t="s">
        <v>98</v>
      </c>
      <c r="C8" s="50"/>
      <c r="D8" s="52"/>
      <c r="E8" s="22"/>
    </row>
    <row r="9" spans="2:6">
      <c r="B9" s="50" t="s">
        <v>99</v>
      </c>
      <c r="C9" s="50"/>
      <c r="D9" s="51">
        <v>536700</v>
      </c>
      <c r="E9" s="22"/>
    </row>
    <row r="10" spans="2:6">
      <c r="B10" s="50" t="s">
        <v>100</v>
      </c>
      <c r="C10" s="50"/>
      <c r="D10" s="51">
        <v>12800</v>
      </c>
      <c r="E10" s="22"/>
    </row>
    <row r="11" spans="2:6">
      <c r="B11" s="50" t="s">
        <v>101</v>
      </c>
      <c r="C11" s="50"/>
      <c r="D11" s="51">
        <v>2</v>
      </c>
      <c r="E11" s="22"/>
    </row>
    <row r="12" spans="2:6">
      <c r="B12" s="50" t="s">
        <v>102</v>
      </c>
      <c r="C12" s="50"/>
      <c r="D12" s="52"/>
      <c r="E12" s="22"/>
    </row>
    <row r="13" spans="2:6" s="27" customFormat="1">
      <c r="B13" s="50" t="s">
        <v>152</v>
      </c>
      <c r="C13" s="50"/>
      <c r="D13" s="52">
        <v>1824787.19</v>
      </c>
    </row>
    <row r="14" spans="2:6">
      <c r="B14" s="50" t="s">
        <v>103</v>
      </c>
      <c r="C14" s="50"/>
      <c r="D14" s="52"/>
      <c r="E14" s="22"/>
    </row>
    <row r="15" spans="2:6">
      <c r="B15" s="50" t="s">
        <v>104</v>
      </c>
      <c r="C15" s="50"/>
      <c r="D15" s="52">
        <v>10000</v>
      </c>
    </row>
    <row r="16" spans="2:6">
      <c r="B16" s="50" t="s">
        <v>105</v>
      </c>
      <c r="C16" s="50"/>
      <c r="D16" s="52"/>
    </row>
    <row r="17" spans="2:10" s="27" customFormat="1">
      <c r="B17" s="50" t="s">
        <v>106</v>
      </c>
      <c r="C17" s="50"/>
      <c r="D17" s="52">
        <f>C18+C19</f>
        <v>163000</v>
      </c>
    </row>
    <row r="18" spans="2:10">
      <c r="B18" s="50" t="s">
        <v>132</v>
      </c>
      <c r="C18" s="51">
        <v>600</v>
      </c>
      <c r="D18" s="52"/>
    </row>
    <row r="19" spans="2:10" s="27" customFormat="1" ht="30">
      <c r="B19" s="53" t="s">
        <v>149</v>
      </c>
      <c r="C19" s="54">
        <v>162400</v>
      </c>
      <c r="D19" s="52"/>
    </row>
    <row r="20" spans="2:10" s="27" customFormat="1">
      <c r="B20" s="50" t="s">
        <v>118</v>
      </c>
      <c r="C20" s="50"/>
      <c r="D20" s="52"/>
    </row>
    <row r="21" spans="2:10">
      <c r="B21" s="50" t="s">
        <v>107</v>
      </c>
      <c r="C21" s="50"/>
      <c r="D21" s="52">
        <v>0</v>
      </c>
    </row>
    <row r="22" spans="2:10">
      <c r="B22" s="50" t="s">
        <v>92</v>
      </c>
      <c r="C22" s="50"/>
      <c r="D22" s="55">
        <f>SUM(D8:D21)</f>
        <v>2547289.19</v>
      </c>
      <c r="H22" s="27"/>
      <c r="I22" s="27"/>
      <c r="J22" s="27"/>
    </row>
    <row r="23" spans="2:10">
      <c r="B23" s="56"/>
      <c r="C23" s="56"/>
      <c r="D23" s="56"/>
      <c r="H23" s="27"/>
      <c r="I23" s="27"/>
      <c r="J23" s="27"/>
    </row>
    <row r="24" spans="2:10">
      <c r="B24" s="50" t="s">
        <v>143</v>
      </c>
      <c r="C24" s="50"/>
      <c r="D24" s="57">
        <f>D22</f>
        <v>2547289.19</v>
      </c>
      <c r="H24" s="27"/>
      <c r="I24" s="27"/>
      <c r="J24" s="27"/>
    </row>
    <row r="25" spans="2:10">
      <c r="B25" s="50"/>
      <c r="C25" s="50"/>
      <c r="D25" s="58"/>
      <c r="H25" s="27"/>
      <c r="I25" s="27"/>
      <c r="J25" s="27"/>
    </row>
    <row r="26" spans="2:10">
      <c r="B26" s="50"/>
      <c r="C26" s="50"/>
      <c r="D26" s="57"/>
      <c r="H26" s="27"/>
      <c r="I26" s="27"/>
      <c r="J26" s="27"/>
    </row>
    <row r="27" spans="2:10">
      <c r="B27" s="56"/>
      <c r="C27" s="56"/>
      <c r="D27" s="56"/>
      <c r="H27" s="27"/>
      <c r="I27" s="27"/>
      <c r="J27" s="28"/>
    </row>
    <row r="28" spans="2:10">
      <c r="B28" s="50" t="s">
        <v>131</v>
      </c>
      <c r="C28" s="50"/>
      <c r="D28" s="57">
        <f>D24</f>
        <v>2547289.19</v>
      </c>
    </row>
    <row r="29" spans="2:10">
      <c r="F29" s="46"/>
      <c r="H29" s="27"/>
    </row>
    <row r="30" spans="2:10">
      <c r="B30" s="43" t="s">
        <v>151</v>
      </c>
      <c r="C30" s="24">
        <f>D28-C31</f>
        <v>2456039.19</v>
      </c>
      <c r="F30" s="46"/>
      <c r="H30" s="27"/>
    </row>
    <row r="31" spans="2:10">
      <c r="B31" s="43" t="s">
        <v>150</v>
      </c>
      <c r="C31" s="25">
        <v>91250</v>
      </c>
      <c r="F31" s="46"/>
      <c r="H31" s="27"/>
    </row>
    <row r="32" spans="2:10">
      <c r="B32" s="43" t="s">
        <v>108</v>
      </c>
      <c r="C32" s="24">
        <f>SUM(C30:C31)</f>
        <v>2547289.19</v>
      </c>
      <c r="D32" s="19"/>
      <c r="E32" s="28"/>
      <c r="F32" s="46"/>
      <c r="G32" s="28"/>
      <c r="H32" s="27"/>
    </row>
    <row r="33" spans="2:8">
      <c r="B33" s="44"/>
      <c r="C33" s="44"/>
      <c r="D33" s="19"/>
      <c r="E33" s="27"/>
      <c r="F33" s="27"/>
      <c r="G33" s="28"/>
      <c r="H33" s="27"/>
    </row>
    <row r="34" spans="2:8">
      <c r="B34" s="26" t="s">
        <v>109</v>
      </c>
      <c r="D34" s="19"/>
      <c r="E34" s="27"/>
      <c r="F34" s="27"/>
      <c r="G34" s="27"/>
    </row>
    <row r="35" spans="2:8">
      <c r="D35" s="19"/>
      <c r="E35" s="27"/>
      <c r="F35" s="27"/>
      <c r="G35" s="27"/>
    </row>
    <row r="36" spans="2:8">
      <c r="D36" s="19"/>
      <c r="E36" s="27"/>
      <c r="F36" s="27"/>
      <c r="G36" s="27"/>
    </row>
    <row r="37" spans="2:8">
      <c r="D37" s="19"/>
      <c r="E37" s="27"/>
      <c r="F37" s="28"/>
    </row>
    <row r="38" spans="2:8">
      <c r="D38" s="19"/>
      <c r="E38" s="27"/>
      <c r="F38" s="28"/>
    </row>
    <row r="39" spans="2:8">
      <c r="D39" s="19"/>
      <c r="E39" s="27"/>
      <c r="F39" s="28"/>
    </row>
    <row r="40" spans="2:8">
      <c r="D40" s="19"/>
      <c r="E40" s="27"/>
      <c r="F40" s="27"/>
    </row>
  </sheetData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activeCell="B22" sqref="B22:F22"/>
    </sheetView>
  </sheetViews>
  <sheetFormatPr baseColWidth="10" defaultColWidth="11.42578125" defaultRowHeight="15"/>
  <cols>
    <col min="1" max="1" width="3.42578125" customWidth="1"/>
    <col min="3" max="3" width="15.140625" customWidth="1"/>
    <col min="4" max="4" width="15.140625" style="27" customWidth="1"/>
    <col min="5" max="5" width="42.7109375" customWidth="1"/>
    <col min="6" max="6" width="51.140625" customWidth="1"/>
    <col min="7" max="7" width="19" customWidth="1"/>
  </cols>
  <sheetData>
    <row r="2" spans="2:7">
      <c r="B2" s="104" t="s">
        <v>0</v>
      </c>
      <c r="C2" s="104"/>
      <c r="D2" s="104"/>
      <c r="E2" s="104"/>
      <c r="F2" s="104"/>
      <c r="G2" s="104"/>
    </row>
    <row r="3" spans="2:7">
      <c r="B3" s="103" t="s">
        <v>1</v>
      </c>
      <c r="C3" s="103"/>
      <c r="D3" s="103"/>
      <c r="E3" s="103"/>
      <c r="F3" s="103"/>
      <c r="G3" s="103"/>
    </row>
    <row r="4" spans="2:7">
      <c r="B4" s="102" t="s">
        <v>115</v>
      </c>
      <c r="C4" s="102"/>
      <c r="D4" s="102"/>
      <c r="E4" s="102"/>
      <c r="F4" s="102"/>
      <c r="G4" s="102"/>
    </row>
    <row r="5" spans="2:7" ht="21">
      <c r="B5" s="89" t="s">
        <v>147</v>
      </c>
      <c r="C5" s="89"/>
      <c r="D5" s="89"/>
      <c r="E5" s="89"/>
      <c r="F5" s="89"/>
      <c r="G5" s="89"/>
    </row>
    <row r="6" spans="2:7" ht="25.5">
      <c r="B6" s="37" t="s">
        <v>110</v>
      </c>
      <c r="C6" s="37" t="s">
        <v>111</v>
      </c>
      <c r="D6" s="37" t="s">
        <v>176</v>
      </c>
      <c r="E6" s="41" t="s">
        <v>112</v>
      </c>
      <c r="F6" s="38" t="s">
        <v>113</v>
      </c>
      <c r="G6" s="39" t="s">
        <v>114</v>
      </c>
    </row>
    <row r="7" spans="2:7" s="27" customFormat="1">
      <c r="B7" s="42">
        <v>43122</v>
      </c>
      <c r="C7" s="34">
        <v>699373</v>
      </c>
      <c r="D7" s="87">
        <v>43153</v>
      </c>
      <c r="E7" s="40" t="s">
        <v>125</v>
      </c>
      <c r="F7" s="49" t="s">
        <v>126</v>
      </c>
      <c r="G7" s="33">
        <v>70000</v>
      </c>
    </row>
    <row r="8" spans="2:7" s="27" customFormat="1">
      <c r="B8" s="42">
        <v>43139</v>
      </c>
      <c r="C8" s="34">
        <v>187</v>
      </c>
      <c r="D8" s="87">
        <v>43167</v>
      </c>
      <c r="E8" s="40" t="s">
        <v>123</v>
      </c>
      <c r="F8" s="40" t="s">
        <v>124</v>
      </c>
      <c r="G8" s="33">
        <v>216908.05</v>
      </c>
    </row>
    <row r="9" spans="2:7" s="27" customFormat="1" ht="25.5">
      <c r="B9" s="42">
        <v>43143</v>
      </c>
      <c r="C9" s="34">
        <v>1190</v>
      </c>
      <c r="D9" s="87">
        <v>43171</v>
      </c>
      <c r="E9" s="40" t="s">
        <v>134</v>
      </c>
      <c r="F9" s="32" t="s">
        <v>135</v>
      </c>
      <c r="G9" s="33">
        <v>90925.19</v>
      </c>
    </row>
    <row r="10" spans="2:7" s="27" customFormat="1">
      <c r="B10" s="42">
        <v>43146</v>
      </c>
      <c r="C10" s="34">
        <v>304</v>
      </c>
      <c r="D10" s="87">
        <v>43146</v>
      </c>
      <c r="E10" s="40" t="s">
        <v>134</v>
      </c>
      <c r="F10" s="36" t="s">
        <v>136</v>
      </c>
      <c r="G10" s="33">
        <v>19016.740000000002</v>
      </c>
    </row>
    <row r="11" spans="2:7" s="27" customFormat="1">
      <c r="B11" s="42">
        <v>43147</v>
      </c>
      <c r="C11" s="34">
        <v>306</v>
      </c>
      <c r="D11" s="87">
        <v>43147</v>
      </c>
      <c r="E11" s="40" t="s">
        <v>134</v>
      </c>
      <c r="F11" s="36" t="s">
        <v>137</v>
      </c>
      <c r="G11" s="33">
        <v>31472.959999999999</v>
      </c>
    </row>
    <row r="12" spans="2:7" s="27" customFormat="1">
      <c r="B12" s="42">
        <v>43147</v>
      </c>
      <c r="C12" s="34">
        <v>307</v>
      </c>
      <c r="D12" s="87">
        <v>43147</v>
      </c>
      <c r="E12" s="40" t="s">
        <v>134</v>
      </c>
      <c r="F12" s="36" t="s">
        <v>137</v>
      </c>
      <c r="G12" s="33">
        <v>204074.81</v>
      </c>
    </row>
    <row r="13" spans="2:7" s="27" customFormat="1">
      <c r="B13" s="42">
        <v>43159</v>
      </c>
      <c r="C13" s="34" t="s">
        <v>116</v>
      </c>
      <c r="D13" s="87">
        <v>43159</v>
      </c>
      <c r="E13" s="40" t="s">
        <v>127</v>
      </c>
      <c r="F13" s="40" t="s">
        <v>128</v>
      </c>
      <c r="G13" s="33">
        <v>7500</v>
      </c>
    </row>
    <row r="14" spans="2:7" s="27" customFormat="1">
      <c r="B14" s="47">
        <v>43159</v>
      </c>
      <c r="C14" s="34" t="s">
        <v>142</v>
      </c>
      <c r="D14" s="87">
        <v>43159</v>
      </c>
      <c r="E14" s="40" t="s">
        <v>141</v>
      </c>
      <c r="F14" s="40" t="s">
        <v>133</v>
      </c>
      <c r="G14" s="33">
        <v>19500</v>
      </c>
    </row>
    <row r="15" spans="2:7" s="27" customFormat="1" ht="25.5">
      <c r="B15" s="47">
        <v>43161</v>
      </c>
      <c r="C15" s="32" t="s">
        <v>138</v>
      </c>
      <c r="D15" s="88">
        <v>43192</v>
      </c>
      <c r="E15" s="40" t="s">
        <v>139</v>
      </c>
      <c r="F15" s="40" t="s">
        <v>140</v>
      </c>
      <c r="G15" s="33">
        <v>5750</v>
      </c>
    </row>
    <row r="16" spans="2:7" s="27" customFormat="1" ht="25.5">
      <c r="B16" s="47">
        <v>43216</v>
      </c>
      <c r="C16" s="32" t="s">
        <v>144</v>
      </c>
      <c r="D16" s="88">
        <v>43246</v>
      </c>
      <c r="E16" s="40" t="s">
        <v>145</v>
      </c>
      <c r="F16" s="40" t="s">
        <v>146</v>
      </c>
      <c r="G16" s="33">
        <v>44000</v>
      </c>
    </row>
    <row r="17" spans="2:7" s="27" customFormat="1">
      <c r="B17" s="47">
        <v>43221</v>
      </c>
      <c r="C17" s="32" t="s">
        <v>173</v>
      </c>
      <c r="D17" s="88">
        <v>43252</v>
      </c>
      <c r="E17" s="40" t="s">
        <v>174</v>
      </c>
      <c r="F17" s="40" t="s">
        <v>175</v>
      </c>
      <c r="G17" s="33">
        <v>430254.96</v>
      </c>
    </row>
    <row r="18" spans="2:7" s="27" customFormat="1">
      <c r="B18" s="47">
        <v>43245</v>
      </c>
      <c r="C18" s="32" t="s">
        <v>165</v>
      </c>
      <c r="D18" s="88">
        <v>43276</v>
      </c>
      <c r="E18" s="40" t="s">
        <v>166</v>
      </c>
      <c r="F18" s="40" t="s">
        <v>167</v>
      </c>
      <c r="G18" s="33">
        <v>14074.69</v>
      </c>
    </row>
    <row r="19" spans="2:7" s="27" customFormat="1">
      <c r="B19" s="47">
        <v>43245</v>
      </c>
      <c r="C19" s="32" t="s">
        <v>168</v>
      </c>
      <c r="D19" s="88">
        <v>43276</v>
      </c>
      <c r="E19" s="40" t="s">
        <v>169</v>
      </c>
      <c r="F19" s="40" t="s">
        <v>167</v>
      </c>
      <c r="G19" s="33">
        <v>91332</v>
      </c>
    </row>
    <row r="20" spans="2:7" s="27" customFormat="1">
      <c r="B20" s="47">
        <v>43251</v>
      </c>
      <c r="C20" s="32" t="s">
        <v>170</v>
      </c>
      <c r="D20" s="32" t="s">
        <v>177</v>
      </c>
      <c r="E20" s="40" t="s">
        <v>172</v>
      </c>
      <c r="F20" s="40" t="s">
        <v>171</v>
      </c>
      <c r="G20" s="33">
        <v>300100</v>
      </c>
    </row>
    <row r="21" spans="2:7" s="27" customFormat="1">
      <c r="B21" s="47">
        <v>43251</v>
      </c>
      <c r="C21" s="86" t="s">
        <v>117</v>
      </c>
      <c r="D21" s="86" t="s">
        <v>177</v>
      </c>
      <c r="E21" s="40" t="s">
        <v>129</v>
      </c>
      <c r="F21" s="40" t="s">
        <v>164</v>
      </c>
      <c r="G21" s="33">
        <v>4300</v>
      </c>
    </row>
    <row r="22" spans="2:7" ht="22.5" customHeight="1">
      <c r="B22" s="99" t="s">
        <v>108</v>
      </c>
      <c r="C22" s="100"/>
      <c r="D22" s="100"/>
      <c r="E22" s="100"/>
      <c r="F22" s="101"/>
      <c r="G22" s="35">
        <f>SUM(G7:G21)</f>
        <v>1549209.4</v>
      </c>
    </row>
  </sheetData>
  <mergeCells count="5">
    <mergeCell ref="B22:F22"/>
    <mergeCell ref="B4:G4"/>
    <mergeCell ref="B5:G5"/>
    <mergeCell ref="B3:G3"/>
    <mergeCell ref="B2:G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ME DE MAYO</vt:lpstr>
      <vt:lpstr>PRESUPUESTO EJECUTAD MAYO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cp:lastPrinted>2018-05-03T15:43:15Z</cp:lastPrinted>
  <dcterms:created xsi:type="dcterms:W3CDTF">2018-02-05T11:49:26Z</dcterms:created>
  <dcterms:modified xsi:type="dcterms:W3CDTF">2018-06-06T13:30:47Z</dcterms:modified>
</cp:coreProperties>
</file>