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ICIEMBRE 2022\"/>
    </mc:Choice>
  </mc:AlternateContent>
  <bookViews>
    <workbookView xWindow="0" yWindow="0" windowWidth="21600" windowHeight="9030"/>
  </bookViews>
  <sheets>
    <sheet name="RECURSOS DIRECTOS" sheetId="1" r:id="rId1"/>
    <sheet name="Hoja1" sheetId="2" r:id="rId2"/>
  </sheets>
  <definedNames>
    <definedName name="_xlnm.Print_Area" localSheetId="0">'RECURSOS DIRECTOS'!$A$1:$I$55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29" i="1" s="1"/>
  <c r="I38" i="1" l="1"/>
  <c r="H22" i="1"/>
  <c r="H15" i="1"/>
  <c r="I15" i="1" s="1"/>
  <c r="I19" i="1"/>
  <c r="I20" i="1"/>
  <c r="F15" i="1"/>
  <c r="K25" i="1"/>
  <c r="J25" i="1"/>
  <c r="J26" i="1" s="1"/>
  <c r="I13" i="1"/>
  <c r="I34" i="1" l="1"/>
  <c r="I14" i="1" l="1"/>
  <c r="I16" i="1"/>
  <c r="I17" i="1"/>
  <c r="I18" i="1"/>
  <c r="I21" i="1"/>
  <c r="I22" i="1"/>
  <c r="I23" i="1"/>
  <c r="I24" i="1"/>
  <c r="I25" i="1"/>
  <c r="I26" i="1"/>
  <c r="I27" i="1"/>
  <c r="G29" i="1" l="1"/>
  <c r="F29" i="1"/>
  <c r="H29" i="1" l="1"/>
  <c r="I30" i="1" s="1"/>
  <c r="I32" i="1" s="1"/>
  <c r="I28" i="1" l="1"/>
  <c r="D9" i="2" l="1"/>
  <c r="D11" i="2"/>
  <c r="E29" i="1" l="1"/>
  <c r="D29" i="1" l="1"/>
  <c r="C29" i="1"/>
</calcChain>
</file>

<file path=xl/sharedStrings.xml><?xml version="1.0" encoding="utf-8"?>
<sst xmlns="http://schemas.openxmlformats.org/spreadsheetml/2006/main" count="65" uniqueCount="65">
  <si>
    <t>RECURSOS DE CAPTACIÓN DIRECTA</t>
  </si>
  <si>
    <t>RD$</t>
  </si>
  <si>
    <t>Detalle</t>
  </si>
  <si>
    <t>Transferencias</t>
  </si>
  <si>
    <t>EFECTIVO</t>
  </si>
  <si>
    <t>CHEQUES</t>
  </si>
  <si>
    <t>TARJETAS</t>
  </si>
  <si>
    <t>TOTAL DE INGRESOS</t>
  </si>
  <si>
    <t>A</t>
  </si>
  <si>
    <t>B</t>
  </si>
  <si>
    <t>C</t>
  </si>
  <si>
    <t>D</t>
  </si>
  <si>
    <t>E</t>
  </si>
  <si>
    <t>F</t>
  </si>
  <si>
    <t>SIGEF*</t>
  </si>
  <si>
    <t>SIRT*</t>
  </si>
  <si>
    <t>COLECTORA T/D*</t>
  </si>
  <si>
    <t>INGRESOS POR CAJA</t>
  </si>
  <si>
    <t>CUENTA COLECTORA</t>
  </si>
  <si>
    <t>Apoyo Logístico ADAA</t>
  </si>
  <si>
    <t>Becas</t>
  </si>
  <si>
    <t>Certificaciones</t>
  </si>
  <si>
    <t>Convalidaciones</t>
  </si>
  <si>
    <t>Homologación Curricular</t>
  </si>
  <si>
    <t>Acreditación Institucional</t>
  </si>
  <si>
    <t>Publicaciones: Libro Derecho Tributario Sustantivo</t>
  </si>
  <si>
    <t>Matriculación  y Cuota de Recuperación (Actualización Aduanera)</t>
  </si>
  <si>
    <t>Matriculación  y Cuota de Recuperación (Básico en Técnicas Aduaneras)</t>
  </si>
  <si>
    <t>Reposición</t>
  </si>
  <si>
    <t xml:space="preserve">Otro Apoyo Logístico </t>
  </si>
  <si>
    <t>Fuente: Div. Financiera</t>
  </si>
  <si>
    <t>Ver anexo Estado de Cuenta Cuenta Colectora de Recursos Directos.</t>
  </si>
  <si>
    <t>* TRANSFERENCIAS DIRECTAS POR ESTUDIANTES.</t>
  </si>
  <si>
    <t>Elaborado por:</t>
  </si>
  <si>
    <t>Revisado por:</t>
  </si>
  <si>
    <t>Aprobado Por:</t>
  </si>
  <si>
    <t>____________________________________</t>
  </si>
  <si>
    <t>___________________________________</t>
  </si>
  <si>
    <t>Lic. Joanna Vólquez Mercedes</t>
  </si>
  <si>
    <t>Contador</t>
  </si>
  <si>
    <t>Enc. Div. Financiera</t>
  </si>
  <si>
    <t>Enc. Dpto. Adm. y  Financiero</t>
  </si>
  <si>
    <t>_____________________________________________</t>
  </si>
  <si>
    <t>Matriculación  (Impuesto a la Transferencia de Bienes Industrializados y servicios) (ITBIS)</t>
  </si>
  <si>
    <t>En este mes no hubo ingresos por SIRITE</t>
  </si>
  <si>
    <t>Comunicación Efectuva</t>
  </si>
  <si>
    <t>Redacción de Infórmes Técnicos</t>
  </si>
  <si>
    <t>___________________________________________________________</t>
  </si>
  <si>
    <t xml:space="preserve">Matriculación  (Curso Taller Excel Avanzado) </t>
  </si>
  <si>
    <t>Lic. Carlos Antonio Castro Muñoz</t>
  </si>
  <si>
    <t xml:space="preserve">Director General </t>
  </si>
  <si>
    <t>Ingresos  Mes  de Diciembre 2022</t>
  </si>
  <si>
    <t>Material de Apoyo</t>
  </si>
  <si>
    <t>INGRESO POR CAJA  CORRESP. AL 28/12/2022 SE REFLEJARÁ EN ESTADO DE CUENTA DEL MES DE ENERO 2023</t>
  </si>
  <si>
    <t>INGRESOS  MES DE  DICIEMBRE</t>
  </si>
  <si>
    <t>TOTAL  INGRESOS POR CAJA RECIBIDOS EN LA CUENTA COLECTORA POR EFECTIVO-CHEQUES-TARJETAS- AL 31 DICIEMBRE 2022.</t>
  </si>
  <si>
    <t>Lic. Rosely Maleny Correa López</t>
  </si>
  <si>
    <t xml:space="preserve">TOTAL INGRESOS  REGISTRADOS EN CUENTA COLECTORA DE RECURSOS DIRECTOS  DEL CAPGEFI DESDE EL 01/12/2022 AL 31/12/2022. </t>
  </si>
  <si>
    <t>TOTAL INGRESOS POR SISTEMA DE RECAUDACIÓN DE INGRESOS DEL TESORO (SIRIT),  DICIEMBRE 2022</t>
  </si>
  <si>
    <t>FACTURAS A CRÉDITO (PAGADA)-ESPECIALIZACIÓN TÉCNICA EN CONTROL INTERNO</t>
  </si>
  <si>
    <t xml:space="preserve">MONTO TOTAL DE LA CUENTA COLECTORA AL 31 DE DICIEMBRE 2022. </t>
  </si>
  <si>
    <t xml:space="preserve">MONTO TOTAL DEL REPORTE  MOVIMIENTO EN LIBROS DEL SIGEF 31 DICIEMBRE 2022 </t>
  </si>
  <si>
    <r>
      <t xml:space="preserve">INGRESOS POR CAJA </t>
    </r>
    <r>
      <rPr>
        <b/>
        <sz val="28"/>
        <color theme="1" tint="4.9989318521683403E-2"/>
        <rFont val="Calibri"/>
        <family val="2"/>
        <scheme val="minor"/>
      </rPr>
      <t>(EFECTIVO-CHEQUES-TARJETA)</t>
    </r>
    <r>
      <rPr>
        <sz val="28"/>
        <color theme="1" tint="4.9989318521683403E-2"/>
        <rFont val="Calibri"/>
        <family val="2"/>
        <scheme val="minor"/>
      </rPr>
      <t>, AL 31/12/2022</t>
    </r>
  </si>
  <si>
    <r>
      <t xml:space="preserve">INGRESOS POR </t>
    </r>
    <r>
      <rPr>
        <b/>
        <sz val="28"/>
        <color theme="1" tint="4.9989318521683403E-2"/>
        <rFont val="Calibri"/>
        <family val="2"/>
        <scheme val="minor"/>
      </rPr>
      <t>TRANSFERENCIAS</t>
    </r>
    <r>
      <rPr>
        <sz val="28"/>
        <color theme="1" tint="4.9989318521683403E-2"/>
        <rFont val="Calibri"/>
        <family val="2"/>
        <scheme val="minor"/>
      </rPr>
      <t xml:space="preserve"> REPORTADO POR CAJA,  AL 31/12/2022</t>
    </r>
  </si>
  <si>
    <t>Lic. Lucía Cabral Anazagatis, 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</si>
</sst>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 tint="4.9989318521683403E-2"/>
      <name val="Calibri"/>
      <family val="2"/>
      <scheme val="minor"/>
    </font>
    <font>
      <b/>
      <sz val="28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0" xfId="2" applyFont="1"/>
    <xf numFmtId="164" fontId="0" fillId="0" borderId="0" xfId="0" applyNumberFormat="1"/>
    <xf numFmtId="164" fontId="4" fillId="0" borderId="0" xfId="1" applyFont="1"/>
    <xf numFmtId="164" fontId="0" fillId="0" borderId="0" xfId="1" applyFont="1"/>
    <xf numFmtId="164" fontId="6" fillId="0" borderId="0" xfId="0" applyNumberFormat="1" applyFont="1"/>
    <xf numFmtId="164" fontId="4" fillId="0" borderId="0" xfId="0" applyNumberFormat="1" applyFont="1"/>
    <xf numFmtId="164" fontId="5" fillId="0" borderId="0" xfId="1" applyFont="1"/>
    <xf numFmtId="43" fontId="5" fillId="0" borderId="3" xfId="0" applyNumberFormat="1" applyFont="1" applyFill="1" applyBorder="1"/>
    <xf numFmtId="0" fontId="5" fillId="0" borderId="0" xfId="0" applyFont="1" applyBorder="1"/>
    <xf numFmtId="43" fontId="5" fillId="0" borderId="0" xfId="0" applyNumberFormat="1" applyFont="1" applyBorder="1"/>
    <xf numFmtId="164" fontId="5" fillId="0" borderId="5" xfId="1" applyFont="1" applyBorder="1"/>
    <xf numFmtId="0" fontId="5" fillId="0" borderId="4" xfId="0" applyFont="1" applyBorder="1"/>
    <xf numFmtId="43" fontId="5" fillId="0" borderId="5" xfId="0" applyNumberFormat="1" applyFont="1" applyBorder="1"/>
    <xf numFmtId="0" fontId="3" fillId="0" borderId="4" xfId="0" applyFont="1" applyFill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43" fontId="0" fillId="0" borderId="0" xfId="0" applyNumberFormat="1"/>
    <xf numFmtId="0" fontId="7" fillId="0" borderId="4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/>
    </xf>
    <xf numFmtId="43" fontId="10" fillId="0" borderId="26" xfId="2" applyFont="1" applyFill="1" applyBorder="1" applyAlignment="1">
      <alignment horizontal="left"/>
    </xf>
    <xf numFmtId="164" fontId="10" fillId="0" borderId="27" xfId="1" applyFont="1" applyFill="1" applyBorder="1" applyAlignment="1">
      <alignment horizontal="left"/>
    </xf>
    <xf numFmtId="164" fontId="10" fillId="0" borderId="28" xfId="1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164" fontId="10" fillId="0" borderId="30" xfId="0" applyNumberFormat="1" applyFont="1" applyFill="1" applyBorder="1" applyAlignment="1">
      <alignment horizontal="center"/>
    </xf>
    <xf numFmtId="0" fontId="7" fillId="0" borderId="15" xfId="0" applyFont="1" applyFill="1" applyBorder="1"/>
    <xf numFmtId="43" fontId="10" fillId="0" borderId="31" xfId="2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164" fontId="10" fillId="0" borderId="35" xfId="1" applyFont="1" applyFill="1" applyBorder="1" applyAlignment="1">
      <alignment horizontal="left"/>
    </xf>
    <xf numFmtId="164" fontId="10" fillId="0" borderId="36" xfId="1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164" fontId="10" fillId="0" borderId="34" xfId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/>
    </xf>
    <xf numFmtId="164" fontId="10" fillId="0" borderId="32" xfId="1" applyFont="1" applyFill="1" applyBorder="1" applyAlignment="1">
      <alignment horizontal="left"/>
    </xf>
    <xf numFmtId="164" fontId="10" fillId="0" borderId="33" xfId="1" applyFont="1" applyFill="1" applyBorder="1" applyAlignment="1">
      <alignment horizontal="left"/>
    </xf>
    <xf numFmtId="164" fontId="10" fillId="0" borderId="34" xfId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43" fontId="7" fillId="0" borderId="34" xfId="2" applyFont="1" applyFill="1" applyBorder="1"/>
    <xf numFmtId="43" fontId="7" fillId="0" borderId="35" xfId="2" applyFont="1" applyFill="1" applyBorder="1"/>
    <xf numFmtId="43" fontId="7" fillId="0" borderId="38" xfId="2" applyFont="1" applyFill="1" applyBorder="1"/>
    <xf numFmtId="43" fontId="10" fillId="0" borderId="35" xfId="2" applyFont="1" applyFill="1" applyBorder="1"/>
    <xf numFmtId="43" fontId="7" fillId="0" borderId="36" xfId="2" applyFont="1" applyFill="1" applyBorder="1"/>
    <xf numFmtId="43" fontId="10" fillId="0" borderId="34" xfId="2" applyFont="1" applyFill="1" applyBorder="1"/>
    <xf numFmtId="43" fontId="10" fillId="0" borderId="36" xfId="2" applyFont="1" applyFill="1" applyBorder="1"/>
    <xf numFmtId="0" fontId="7" fillId="0" borderId="21" xfId="0" applyFont="1" applyFill="1" applyBorder="1"/>
    <xf numFmtId="43" fontId="7" fillId="0" borderId="39" xfId="2" applyFont="1" applyFill="1" applyBorder="1"/>
    <xf numFmtId="43" fontId="7" fillId="0" borderId="40" xfId="2" applyFont="1" applyFill="1" applyBorder="1"/>
    <xf numFmtId="43" fontId="7" fillId="0" borderId="41" xfId="2" applyFont="1" applyFill="1" applyBorder="1"/>
    <xf numFmtId="43" fontId="7" fillId="0" borderId="42" xfId="2" applyFont="1" applyFill="1" applyBorder="1"/>
    <xf numFmtId="43" fontId="10" fillId="0" borderId="43" xfId="2" applyFont="1" applyFill="1" applyBorder="1"/>
    <xf numFmtId="43" fontId="7" fillId="0" borderId="44" xfId="2" applyFont="1" applyFill="1" applyBorder="1"/>
    <xf numFmtId="0" fontId="7" fillId="3" borderId="1" xfId="0" applyFont="1" applyFill="1" applyBorder="1" applyAlignment="1">
      <alignment horizontal="center" wrapText="1"/>
    </xf>
    <xf numFmtId="165" fontId="7" fillId="3" borderId="45" xfId="3" applyFont="1" applyFill="1" applyBorder="1"/>
    <xf numFmtId="165" fontId="7" fillId="3" borderId="46" xfId="3" applyFont="1" applyFill="1" applyBorder="1"/>
    <xf numFmtId="165" fontId="7" fillId="3" borderId="47" xfId="3" applyFont="1" applyFill="1" applyBorder="1"/>
    <xf numFmtId="165" fontId="7" fillId="3" borderId="3" xfId="3" applyFont="1" applyFill="1" applyBorder="1"/>
    <xf numFmtId="165" fontId="10" fillId="0" borderId="49" xfId="3" applyFont="1" applyFill="1" applyBorder="1"/>
    <xf numFmtId="165" fontId="10" fillId="0" borderId="51" xfId="3" applyFont="1" applyFill="1" applyBorder="1"/>
    <xf numFmtId="165" fontId="7" fillId="4" borderId="12" xfId="3" applyFont="1" applyFill="1" applyBorder="1" applyAlignment="1">
      <alignment horizontal="left"/>
    </xf>
    <xf numFmtId="165" fontId="7" fillId="0" borderId="3" xfId="3" applyFont="1" applyFill="1" applyBorder="1" applyAlignment="1">
      <alignment horizontal="left"/>
    </xf>
    <xf numFmtId="165" fontId="10" fillId="0" borderId="50" xfId="3" applyFont="1" applyFill="1" applyBorder="1"/>
    <xf numFmtId="165" fontId="12" fillId="3" borderId="8" xfId="3" applyFont="1" applyFill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7" fillId="0" borderId="5" xfId="0" applyNumberFormat="1" applyFont="1" applyFill="1" applyBorder="1"/>
    <xf numFmtId="0" fontId="10" fillId="0" borderId="0" xfId="0" applyFont="1" applyBorder="1" applyAlignment="1">
      <alignment horizontal="left"/>
    </xf>
    <xf numFmtId="0" fontId="7" fillId="0" borderId="5" xfId="0" applyFont="1" applyFill="1" applyBorder="1"/>
    <xf numFmtId="0" fontId="10" fillId="0" borderId="4" xfId="0" applyFont="1" applyBorder="1"/>
    <xf numFmtId="164" fontId="10" fillId="0" borderId="5" xfId="1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39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wrapText="1"/>
    </xf>
    <xf numFmtId="0" fontId="11" fillId="0" borderId="48" xfId="0" applyFont="1" applyFill="1" applyBorder="1" applyAlignment="1">
      <alignment horizontal="left" wrapText="1"/>
    </xf>
    <xf numFmtId="0" fontId="12" fillId="4" borderId="26" xfId="0" applyFont="1" applyFill="1" applyBorder="1" applyAlignment="1">
      <alignment horizontal="left" wrapText="1"/>
    </xf>
    <xf numFmtId="0" fontId="12" fillId="4" borderId="27" xfId="0" applyFont="1" applyFill="1" applyBorder="1" applyAlignment="1">
      <alignment horizontal="left" wrapText="1"/>
    </xf>
    <xf numFmtId="0" fontId="12" fillId="4" borderId="29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2" fillId="3" borderId="42" xfId="0" applyFont="1" applyFill="1" applyBorder="1" applyAlignment="1">
      <alignment horizontal="left" wrapText="1"/>
    </xf>
    <xf numFmtId="0" fontId="12" fillId="3" borderId="43" xfId="0" applyFont="1" applyFill="1" applyBorder="1" applyAlignment="1">
      <alignment horizontal="left" wrapText="1"/>
    </xf>
    <xf numFmtId="0" fontId="12" fillId="3" borderId="4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2" fillId="4" borderId="34" xfId="0" applyFont="1" applyFill="1" applyBorder="1" applyAlignment="1">
      <alignment horizontal="left" wrapText="1"/>
    </xf>
    <xf numFmtId="0" fontId="12" fillId="4" borderId="35" xfId="0" applyFont="1" applyFill="1" applyBorder="1" applyAlignment="1">
      <alignment horizontal="left" wrapText="1"/>
    </xf>
    <xf numFmtId="0" fontId="12" fillId="4" borderId="36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4">
    <cellStyle name="Currency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1698624</xdr:colOff>
      <xdr:row>3</xdr:row>
      <xdr:rowOff>158750</xdr:rowOff>
    </xdr:from>
    <xdr:to>
      <xdr:col>8</xdr:col>
      <xdr:colOff>984249</xdr:colOff>
      <xdr:row>5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69249" y="1079500"/>
          <a:ext cx="4714875" cy="192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127001</xdr:rowOff>
    </xdr:from>
    <xdr:to>
      <xdr:col>1</xdr:col>
      <xdr:colOff>4953000</xdr:colOff>
      <xdr:row>5</xdr:row>
      <xdr:rowOff>188850</xdr:rowOff>
    </xdr:to>
    <xdr:pic>
      <xdr:nvPicPr>
        <xdr:cNvPr id="3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631825" y="517526"/>
          <a:ext cx="4826000" cy="20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abSelected="1" view="pageBreakPreview" topLeftCell="A34" zoomScale="60" workbookViewId="0">
      <selection activeCell="B51" sqref="B51:I51"/>
    </sheetView>
  </sheetViews>
  <sheetFormatPr baseColWidth="10" defaultRowHeight="15" x14ac:dyDescent="0.25"/>
  <cols>
    <col min="1" max="1" width="7.5703125" customWidth="1"/>
    <col min="2" max="2" width="153.5703125" customWidth="1"/>
    <col min="3" max="3" width="23.140625" customWidth="1"/>
    <col min="4" max="4" width="21.85546875" customWidth="1"/>
    <col min="5" max="5" width="37.5703125" customWidth="1"/>
    <col min="6" max="8" width="40.7109375" customWidth="1"/>
    <col min="9" max="9" width="37.85546875" customWidth="1"/>
    <col min="10" max="10" width="42.5703125" customWidth="1"/>
    <col min="11" max="11" width="13.140625" bestFit="1" customWidth="1"/>
  </cols>
  <sheetData>
    <row r="2" spans="2:13" ht="15.75" thickBot="1" x14ac:dyDescent="0.3"/>
    <row r="3" spans="2:13" ht="41.25" customHeight="1" x14ac:dyDescent="0.25">
      <c r="B3" s="1"/>
      <c r="C3" s="2"/>
      <c r="D3" s="2"/>
      <c r="E3" s="2"/>
      <c r="F3" s="2"/>
      <c r="G3" s="2"/>
      <c r="H3" s="2"/>
      <c r="I3" s="3"/>
    </row>
    <row r="4" spans="2:13" ht="96" customHeight="1" x14ac:dyDescent="0.3">
      <c r="B4" s="137"/>
      <c r="C4" s="138"/>
      <c r="D4" s="138"/>
      <c r="E4" s="138"/>
      <c r="F4" s="138"/>
      <c r="G4" s="138"/>
      <c r="H4" s="138"/>
      <c r="I4" s="139"/>
    </row>
    <row r="5" spans="2:13" ht="67.5" customHeight="1" x14ac:dyDescent="0.3">
      <c r="B5" s="137"/>
      <c r="C5" s="138"/>
      <c r="D5" s="138"/>
      <c r="E5" s="138"/>
      <c r="F5" s="138"/>
      <c r="G5" s="138"/>
      <c r="H5" s="138"/>
      <c r="I5" s="139"/>
    </row>
    <row r="6" spans="2:13" ht="39.75" customHeight="1" x14ac:dyDescent="0.7">
      <c r="B6" s="140" t="s">
        <v>0</v>
      </c>
      <c r="C6" s="141"/>
      <c r="D6" s="141"/>
      <c r="E6" s="141"/>
      <c r="F6" s="141"/>
      <c r="G6" s="141"/>
      <c r="H6" s="141"/>
      <c r="I6" s="142"/>
    </row>
    <row r="7" spans="2:13" ht="53.25" customHeight="1" x14ac:dyDescent="0.7">
      <c r="B7" s="140" t="s">
        <v>51</v>
      </c>
      <c r="C7" s="141"/>
      <c r="D7" s="141"/>
      <c r="E7" s="141"/>
      <c r="F7" s="141"/>
      <c r="G7" s="141"/>
      <c r="H7" s="141"/>
      <c r="I7" s="142"/>
    </row>
    <row r="8" spans="2:13" ht="47.25" thickBot="1" x14ac:dyDescent="0.75">
      <c r="B8" s="143" t="s">
        <v>1</v>
      </c>
      <c r="C8" s="144"/>
      <c r="D8" s="144"/>
      <c r="E8" s="144"/>
      <c r="F8" s="144"/>
      <c r="G8" s="144"/>
      <c r="H8" s="144"/>
      <c r="I8" s="145"/>
    </row>
    <row r="9" spans="2:13" ht="47.25" thickBot="1" x14ac:dyDescent="0.75">
      <c r="B9" s="125" t="s">
        <v>2</v>
      </c>
      <c r="C9" s="128" t="s">
        <v>3</v>
      </c>
      <c r="D9" s="129"/>
      <c r="E9" s="130"/>
      <c r="F9" s="22" t="s">
        <v>4</v>
      </c>
      <c r="G9" s="23" t="s">
        <v>5</v>
      </c>
      <c r="H9" s="24" t="s">
        <v>6</v>
      </c>
      <c r="I9" s="131" t="s">
        <v>7</v>
      </c>
    </row>
    <row r="10" spans="2:13" ht="47.25" thickBot="1" x14ac:dyDescent="0.75">
      <c r="B10" s="126"/>
      <c r="C10" s="25" t="s">
        <v>8</v>
      </c>
      <c r="D10" s="26" t="s">
        <v>9</v>
      </c>
      <c r="E10" s="27" t="s">
        <v>10</v>
      </c>
      <c r="F10" s="28" t="s">
        <v>11</v>
      </c>
      <c r="G10" s="29" t="s">
        <v>12</v>
      </c>
      <c r="H10" s="30" t="s">
        <v>13</v>
      </c>
      <c r="I10" s="132"/>
    </row>
    <row r="11" spans="2:13" ht="56.25" customHeight="1" thickBot="1" x14ac:dyDescent="0.75">
      <c r="B11" s="127"/>
      <c r="C11" s="31" t="s">
        <v>14</v>
      </c>
      <c r="D11" s="32" t="s">
        <v>15</v>
      </c>
      <c r="E11" s="33" t="s">
        <v>16</v>
      </c>
      <c r="F11" s="134" t="s">
        <v>17</v>
      </c>
      <c r="G11" s="135"/>
      <c r="H11" s="136"/>
      <c r="I11" s="133"/>
      <c r="L11" s="4"/>
      <c r="M11" s="4"/>
    </row>
    <row r="12" spans="2:13" ht="42.75" customHeight="1" x14ac:dyDescent="0.55000000000000004">
      <c r="B12" s="34" t="s">
        <v>18</v>
      </c>
      <c r="C12" s="35"/>
      <c r="D12" s="36"/>
      <c r="E12" s="37">
        <v>261374.5</v>
      </c>
      <c r="F12" s="38"/>
      <c r="G12" s="39"/>
      <c r="H12" s="40"/>
      <c r="I12" s="41">
        <f>C12+D12+E12+F12+G12+H12</f>
        <v>261374.5</v>
      </c>
      <c r="L12" s="4"/>
      <c r="M12" s="4"/>
    </row>
    <row r="13" spans="2:13" ht="42.75" customHeight="1" x14ac:dyDescent="0.55000000000000004">
      <c r="B13" s="42" t="s">
        <v>19</v>
      </c>
      <c r="C13" s="43"/>
      <c r="D13" s="44"/>
      <c r="E13" s="45"/>
      <c r="F13" s="46"/>
      <c r="G13" s="47"/>
      <c r="H13" s="48">
        <v>33600</v>
      </c>
      <c r="I13" s="41">
        <f>C13+D13+E13+F13+G13+H13</f>
        <v>33600</v>
      </c>
      <c r="L13" s="4"/>
      <c r="M13" s="4"/>
    </row>
    <row r="14" spans="2:13" ht="42.75" customHeight="1" x14ac:dyDescent="0.55000000000000004">
      <c r="B14" s="49" t="s">
        <v>20</v>
      </c>
      <c r="C14" s="43"/>
      <c r="D14" s="44"/>
      <c r="E14" s="45"/>
      <c r="F14" s="50"/>
      <c r="G14" s="51"/>
      <c r="H14" s="48"/>
      <c r="I14" s="41">
        <f t="shared" ref="I14:I27" si="0">C14+D14+E14+F14+G14+H14</f>
        <v>0</v>
      </c>
      <c r="L14" s="4"/>
      <c r="M14" s="4"/>
    </row>
    <row r="15" spans="2:13" ht="42.75" customHeight="1" x14ac:dyDescent="0.55000000000000004">
      <c r="B15" s="49" t="s">
        <v>21</v>
      </c>
      <c r="C15" s="43"/>
      <c r="D15" s="52"/>
      <c r="E15" s="53"/>
      <c r="F15" s="54">
        <f>600+600+300</f>
        <v>1500</v>
      </c>
      <c r="G15" s="47"/>
      <c r="H15" s="48">
        <f>600+600+8400</f>
        <v>9600</v>
      </c>
      <c r="I15" s="41">
        <f>C15+D15+E15+F15+G15+H15</f>
        <v>11100</v>
      </c>
      <c r="L15" s="4"/>
      <c r="M15" s="4"/>
    </row>
    <row r="16" spans="2:13" ht="42.75" customHeight="1" x14ac:dyDescent="0.55000000000000004">
      <c r="B16" s="49" t="s">
        <v>22</v>
      </c>
      <c r="C16" s="43"/>
      <c r="D16" s="52"/>
      <c r="E16" s="53"/>
      <c r="F16" s="54"/>
      <c r="G16" s="47"/>
      <c r="H16" s="48"/>
      <c r="I16" s="41">
        <f t="shared" si="0"/>
        <v>0</v>
      </c>
      <c r="L16" s="4"/>
      <c r="M16" s="4"/>
    </row>
    <row r="17" spans="2:13" ht="42.75" customHeight="1" x14ac:dyDescent="0.55000000000000004">
      <c r="B17" s="49" t="s">
        <v>23</v>
      </c>
      <c r="C17" s="43"/>
      <c r="D17" s="52"/>
      <c r="E17" s="53"/>
      <c r="F17" s="54"/>
      <c r="G17" s="47"/>
      <c r="H17" s="48"/>
      <c r="I17" s="41">
        <f t="shared" si="0"/>
        <v>0</v>
      </c>
      <c r="L17" s="4"/>
      <c r="M17" s="4"/>
    </row>
    <row r="18" spans="2:13" ht="42.75" customHeight="1" x14ac:dyDescent="0.55000000000000004">
      <c r="B18" s="49" t="s">
        <v>24</v>
      </c>
      <c r="C18" s="43"/>
      <c r="D18" s="52"/>
      <c r="E18" s="53"/>
      <c r="F18" s="54"/>
      <c r="G18" s="47"/>
      <c r="H18" s="48"/>
      <c r="I18" s="41">
        <f t="shared" si="0"/>
        <v>0</v>
      </c>
      <c r="L18" s="4"/>
      <c r="M18" s="4"/>
    </row>
    <row r="19" spans="2:13" ht="42.75" customHeight="1" x14ac:dyDescent="0.55000000000000004">
      <c r="B19" s="49" t="s">
        <v>52</v>
      </c>
      <c r="C19" s="43"/>
      <c r="D19" s="52"/>
      <c r="E19" s="53"/>
      <c r="F19" s="54"/>
      <c r="G19" s="47"/>
      <c r="H19" s="48">
        <v>900</v>
      </c>
      <c r="I19" s="41">
        <f t="shared" si="0"/>
        <v>900</v>
      </c>
      <c r="L19" s="4"/>
      <c r="M19" s="4"/>
    </row>
    <row r="20" spans="2:13" ht="59.25" customHeight="1" x14ac:dyDescent="0.55000000000000004">
      <c r="B20" s="55" t="s">
        <v>25</v>
      </c>
      <c r="C20" s="43"/>
      <c r="D20" s="44"/>
      <c r="E20" s="45"/>
      <c r="F20" s="54"/>
      <c r="G20" s="51"/>
      <c r="H20" s="48"/>
      <c r="I20" s="41">
        <f t="shared" si="0"/>
        <v>0</v>
      </c>
      <c r="L20" s="4"/>
      <c r="M20" s="4"/>
    </row>
    <row r="21" spans="2:13" ht="68.25" customHeight="1" x14ac:dyDescent="0.55000000000000004">
      <c r="B21" s="55" t="s">
        <v>26</v>
      </c>
      <c r="C21" s="43"/>
      <c r="D21" s="44"/>
      <c r="E21" s="45"/>
      <c r="F21" s="54"/>
      <c r="G21" s="47"/>
      <c r="H21" s="48"/>
      <c r="I21" s="41">
        <f t="shared" si="0"/>
        <v>0</v>
      </c>
      <c r="L21" s="4"/>
      <c r="M21" s="4"/>
    </row>
    <row r="22" spans="2:13" ht="75" customHeight="1" x14ac:dyDescent="0.55000000000000004">
      <c r="B22" s="55" t="s">
        <v>27</v>
      </c>
      <c r="C22" s="43"/>
      <c r="D22" s="44"/>
      <c r="E22" s="53"/>
      <c r="F22" s="54"/>
      <c r="G22" s="47">
        <v>15000</v>
      </c>
      <c r="H22" s="48">
        <f>15000+15000+15000+15000</f>
        <v>60000</v>
      </c>
      <c r="I22" s="41">
        <f t="shared" si="0"/>
        <v>75000</v>
      </c>
      <c r="L22" s="4"/>
      <c r="M22" s="4"/>
    </row>
    <row r="23" spans="2:13" ht="86.25" customHeight="1" x14ac:dyDescent="0.55000000000000004">
      <c r="B23" s="55" t="s">
        <v>43</v>
      </c>
      <c r="C23" s="43"/>
      <c r="D23" s="44"/>
      <c r="E23" s="53"/>
      <c r="F23" s="54"/>
      <c r="G23" s="47"/>
      <c r="H23" s="48"/>
      <c r="I23" s="41">
        <f t="shared" si="0"/>
        <v>0</v>
      </c>
      <c r="L23" s="4"/>
      <c r="M23" s="4"/>
    </row>
    <row r="24" spans="2:13" ht="60.75" customHeight="1" x14ac:dyDescent="0.55000000000000004">
      <c r="B24" s="55" t="s">
        <v>48</v>
      </c>
      <c r="C24" s="43"/>
      <c r="D24" s="44"/>
      <c r="E24" s="53"/>
      <c r="F24" s="54"/>
      <c r="G24" s="47"/>
      <c r="H24" s="48"/>
      <c r="I24" s="41">
        <f t="shared" si="0"/>
        <v>0</v>
      </c>
      <c r="L24" s="4"/>
      <c r="M24" s="4"/>
    </row>
    <row r="25" spans="2:13" ht="77.25" customHeight="1" x14ac:dyDescent="0.55000000000000004">
      <c r="B25" s="55" t="s">
        <v>45</v>
      </c>
      <c r="C25" s="43"/>
      <c r="D25" s="44"/>
      <c r="E25" s="53"/>
      <c r="F25" s="54"/>
      <c r="G25" s="47"/>
      <c r="H25" s="48"/>
      <c r="I25" s="41">
        <f t="shared" si="0"/>
        <v>0</v>
      </c>
      <c r="J25">
        <f>30000+15000+15000</f>
        <v>60000</v>
      </c>
      <c r="K25">
        <f>15000+900+15000+15000+33600+600+600+8400+15000+15000</f>
        <v>119100</v>
      </c>
      <c r="L25" s="4"/>
      <c r="M25" s="4"/>
    </row>
    <row r="26" spans="2:13" ht="51" customHeight="1" x14ac:dyDescent="0.55000000000000004">
      <c r="B26" s="55" t="s">
        <v>46</v>
      </c>
      <c r="C26" s="56"/>
      <c r="D26" s="57"/>
      <c r="E26" s="58"/>
      <c r="F26" s="56"/>
      <c r="G26" s="59"/>
      <c r="H26" s="60"/>
      <c r="I26" s="41">
        <f t="shared" si="0"/>
        <v>0</v>
      </c>
      <c r="J26">
        <f>J25+K25</f>
        <v>179100</v>
      </c>
    </row>
    <row r="27" spans="2:13" ht="42.75" customHeight="1" x14ac:dyDescent="0.55000000000000004">
      <c r="B27" s="55" t="s">
        <v>28</v>
      </c>
      <c r="C27" s="56"/>
      <c r="D27" s="57"/>
      <c r="E27" s="58"/>
      <c r="F27" s="61">
        <v>3200</v>
      </c>
      <c r="G27" s="59"/>
      <c r="H27" s="62"/>
      <c r="I27" s="41">
        <f t="shared" si="0"/>
        <v>3200</v>
      </c>
    </row>
    <row r="28" spans="2:13" ht="42.75" customHeight="1" thickBot="1" x14ac:dyDescent="0.6">
      <c r="B28" s="63" t="s">
        <v>29</v>
      </c>
      <c r="C28" s="64"/>
      <c r="D28" s="65"/>
      <c r="E28" s="66"/>
      <c r="F28" s="67"/>
      <c r="G28" s="68"/>
      <c r="H28" s="69"/>
      <c r="I28" s="41">
        <f t="shared" ref="I28" si="1">C28+D28+E28+F28+G28+H28</f>
        <v>0</v>
      </c>
    </row>
    <row r="29" spans="2:13" ht="84" customHeight="1" thickBot="1" x14ac:dyDescent="0.6">
      <c r="B29" s="70" t="s">
        <v>54</v>
      </c>
      <c r="C29" s="71">
        <f>SUM(C12:C28)</f>
        <v>0</v>
      </c>
      <c r="D29" s="72">
        <f t="shared" ref="D29" si="2">SUM(D12:D28)</f>
        <v>0</v>
      </c>
      <c r="E29" s="73">
        <f>SUM(E12:E28)</f>
        <v>261374.5</v>
      </c>
      <c r="F29" s="74">
        <f>SUM(F12:F28)</f>
        <v>4700</v>
      </c>
      <c r="G29" s="74">
        <f>SUM(G12:G28)</f>
        <v>15000</v>
      </c>
      <c r="H29" s="74">
        <f>SUM(H12:H28)</f>
        <v>104100</v>
      </c>
      <c r="I29" s="74">
        <f>SUM(I12:I28)</f>
        <v>385174.5</v>
      </c>
    </row>
    <row r="30" spans="2:13" ht="74.25" customHeight="1" x14ac:dyDescent="0.55000000000000004">
      <c r="B30" s="99" t="s">
        <v>62</v>
      </c>
      <c r="C30" s="100"/>
      <c r="D30" s="100"/>
      <c r="E30" s="100"/>
      <c r="F30" s="100"/>
      <c r="G30" s="100"/>
      <c r="H30" s="101"/>
      <c r="I30" s="75">
        <f>F29+G29+H29</f>
        <v>123800</v>
      </c>
      <c r="J30" s="7"/>
    </row>
    <row r="31" spans="2:13" ht="74.25" customHeight="1" thickBot="1" x14ac:dyDescent="0.6">
      <c r="B31" s="102" t="s">
        <v>63</v>
      </c>
      <c r="C31" s="103"/>
      <c r="D31" s="103"/>
      <c r="E31" s="103"/>
      <c r="F31" s="103"/>
      <c r="G31" s="103"/>
      <c r="H31" s="104"/>
      <c r="I31" s="76">
        <v>60000</v>
      </c>
    </row>
    <row r="32" spans="2:13" ht="74.25" customHeight="1" thickBot="1" x14ac:dyDescent="0.6">
      <c r="B32" s="105" t="s">
        <v>55</v>
      </c>
      <c r="C32" s="106"/>
      <c r="D32" s="106"/>
      <c r="E32" s="106"/>
      <c r="F32" s="106"/>
      <c r="G32" s="106"/>
      <c r="H32" s="107"/>
      <c r="I32" s="77">
        <f>I30+I31</f>
        <v>183800</v>
      </c>
    </row>
    <row r="33" spans="2:10" ht="74.25" customHeight="1" thickBot="1" x14ac:dyDescent="0.6">
      <c r="B33" s="119" t="s">
        <v>53</v>
      </c>
      <c r="C33" s="120"/>
      <c r="D33" s="120"/>
      <c r="E33" s="120"/>
      <c r="F33" s="120"/>
      <c r="G33" s="120"/>
      <c r="H33" s="121"/>
      <c r="I33" s="78">
        <v>1200</v>
      </c>
    </row>
    <row r="34" spans="2:10" ht="74.25" customHeight="1" thickBot="1" x14ac:dyDescent="0.6">
      <c r="B34" s="116" t="s">
        <v>59</v>
      </c>
      <c r="C34" s="117"/>
      <c r="D34" s="117"/>
      <c r="E34" s="117"/>
      <c r="F34" s="117"/>
      <c r="G34" s="117"/>
      <c r="H34" s="118"/>
      <c r="I34" s="77">
        <f>209050*2</f>
        <v>418100</v>
      </c>
      <c r="J34" s="20"/>
    </row>
    <row r="35" spans="2:10" ht="74.25" customHeight="1" thickBot="1" x14ac:dyDescent="0.6">
      <c r="B35" s="108" t="s">
        <v>58</v>
      </c>
      <c r="C35" s="109"/>
      <c r="D35" s="109"/>
      <c r="E35" s="109"/>
      <c r="F35" s="109"/>
      <c r="G35" s="109"/>
      <c r="H35" s="110"/>
      <c r="I35" s="75">
        <v>0</v>
      </c>
    </row>
    <row r="36" spans="2:10" ht="74.25" customHeight="1" x14ac:dyDescent="0.55000000000000004">
      <c r="B36" s="108" t="s">
        <v>61</v>
      </c>
      <c r="C36" s="109"/>
      <c r="D36" s="109"/>
      <c r="E36" s="109"/>
      <c r="F36" s="109"/>
      <c r="G36" s="109"/>
      <c r="H36" s="110"/>
      <c r="I36" s="75">
        <v>773274</v>
      </c>
    </row>
    <row r="37" spans="2:10" ht="74.25" customHeight="1" x14ac:dyDescent="0.55000000000000004">
      <c r="B37" s="122" t="s">
        <v>60</v>
      </c>
      <c r="C37" s="123"/>
      <c r="D37" s="123"/>
      <c r="E37" s="123"/>
      <c r="F37" s="123"/>
      <c r="G37" s="123"/>
      <c r="H37" s="124"/>
      <c r="I37" s="79">
        <v>385174.5</v>
      </c>
    </row>
    <row r="38" spans="2:10" ht="74.25" customHeight="1" thickBot="1" x14ac:dyDescent="0.6">
      <c r="B38" s="111" t="s">
        <v>57</v>
      </c>
      <c r="C38" s="112"/>
      <c r="D38" s="112"/>
      <c r="E38" s="112"/>
      <c r="F38" s="112"/>
      <c r="G38" s="112"/>
      <c r="H38" s="113"/>
      <c r="I38" s="80">
        <f>I37</f>
        <v>385174.5</v>
      </c>
    </row>
    <row r="39" spans="2:10" ht="26.25" x14ac:dyDescent="0.4">
      <c r="B39" s="17" t="s">
        <v>30</v>
      </c>
      <c r="C39" s="18"/>
      <c r="D39" s="18"/>
      <c r="E39" s="18"/>
      <c r="F39" s="18"/>
      <c r="G39" s="18"/>
      <c r="H39" s="19"/>
      <c r="I39" s="11"/>
    </row>
    <row r="40" spans="2:10" ht="38.25" customHeight="1" x14ac:dyDescent="0.4">
      <c r="B40" s="114" t="s">
        <v>31</v>
      </c>
      <c r="C40" s="115"/>
      <c r="D40" s="115"/>
      <c r="E40" s="115"/>
      <c r="F40" s="115"/>
      <c r="G40" s="12"/>
      <c r="H40" s="13"/>
      <c r="I40" s="14"/>
    </row>
    <row r="41" spans="2:10" ht="26.25" x14ac:dyDescent="0.4">
      <c r="B41" s="15" t="s">
        <v>32</v>
      </c>
      <c r="C41" s="12"/>
      <c r="D41" s="12"/>
      <c r="E41" s="12"/>
      <c r="F41" s="12"/>
      <c r="G41" s="12"/>
      <c r="H41" s="12"/>
      <c r="I41" s="14"/>
    </row>
    <row r="42" spans="2:10" ht="26.25" x14ac:dyDescent="0.4">
      <c r="B42" s="15" t="s">
        <v>44</v>
      </c>
      <c r="C42" s="12"/>
      <c r="D42" s="12"/>
      <c r="E42" s="12"/>
      <c r="F42" s="12"/>
      <c r="G42" s="12"/>
      <c r="H42" s="12"/>
      <c r="I42" s="16"/>
    </row>
    <row r="43" spans="2:10" ht="26.25" x14ac:dyDescent="0.4">
      <c r="B43" s="15"/>
      <c r="C43" s="12"/>
      <c r="D43" s="12"/>
      <c r="E43" s="12"/>
      <c r="F43" s="12"/>
      <c r="G43" s="12"/>
      <c r="H43" s="12"/>
      <c r="I43" s="16"/>
    </row>
    <row r="44" spans="2:10" ht="36" x14ac:dyDescent="0.55000000000000004">
      <c r="B44" s="81" t="s">
        <v>33</v>
      </c>
      <c r="C44" s="93" t="s">
        <v>34</v>
      </c>
      <c r="D44" s="93"/>
      <c r="E44" s="93"/>
      <c r="F44" s="93"/>
      <c r="G44" s="93" t="s">
        <v>35</v>
      </c>
      <c r="H44" s="93"/>
      <c r="I44" s="94"/>
    </row>
    <row r="45" spans="2:10" ht="36" x14ac:dyDescent="0.55000000000000004">
      <c r="B45" s="82"/>
      <c r="C45" s="83"/>
      <c r="D45" s="84"/>
      <c r="E45" s="84"/>
      <c r="F45" s="84"/>
      <c r="G45" s="83"/>
      <c r="H45" s="83"/>
      <c r="I45" s="85"/>
    </row>
    <row r="46" spans="2:10" ht="36" x14ac:dyDescent="0.55000000000000004">
      <c r="B46" s="82" t="s">
        <v>47</v>
      </c>
      <c r="C46" s="93" t="s">
        <v>36</v>
      </c>
      <c r="D46" s="93"/>
      <c r="E46" s="93"/>
      <c r="F46" s="93"/>
      <c r="G46" s="93" t="s">
        <v>37</v>
      </c>
      <c r="H46" s="93"/>
      <c r="I46" s="94"/>
    </row>
    <row r="47" spans="2:10" ht="36" x14ac:dyDescent="0.55000000000000004">
      <c r="B47" s="21" t="s">
        <v>38</v>
      </c>
      <c r="C47" s="97" t="s">
        <v>64</v>
      </c>
      <c r="D47" s="97"/>
      <c r="E47" s="97"/>
      <c r="F47" s="97"/>
      <c r="G47" s="97" t="s">
        <v>56</v>
      </c>
      <c r="H47" s="97"/>
      <c r="I47" s="98"/>
    </row>
    <row r="48" spans="2:10" ht="36" x14ac:dyDescent="0.55000000000000004">
      <c r="B48" s="81" t="s">
        <v>39</v>
      </c>
      <c r="C48" s="93" t="s">
        <v>40</v>
      </c>
      <c r="D48" s="93"/>
      <c r="E48" s="93"/>
      <c r="F48" s="93"/>
      <c r="G48" s="93" t="s">
        <v>41</v>
      </c>
      <c r="H48" s="93"/>
      <c r="I48" s="94"/>
    </row>
    <row r="49" spans="2:9" ht="36" x14ac:dyDescent="0.55000000000000004">
      <c r="B49" s="82"/>
      <c r="C49" s="86"/>
      <c r="D49" s="84"/>
      <c r="E49" s="84"/>
      <c r="F49" s="84"/>
      <c r="G49" s="84"/>
      <c r="H49" s="84"/>
      <c r="I49" s="87"/>
    </row>
    <row r="50" spans="2:9" ht="36" x14ac:dyDescent="0.55000000000000004">
      <c r="B50" s="88"/>
      <c r="C50" s="84"/>
      <c r="D50" s="84"/>
      <c r="E50" s="84"/>
      <c r="F50" s="84"/>
      <c r="G50" s="84"/>
      <c r="H50" s="84"/>
      <c r="I50" s="89"/>
    </row>
    <row r="51" spans="2:9" ht="36" x14ac:dyDescent="0.55000000000000004">
      <c r="B51" s="95" t="s">
        <v>42</v>
      </c>
      <c r="C51" s="93"/>
      <c r="D51" s="93"/>
      <c r="E51" s="93"/>
      <c r="F51" s="93"/>
      <c r="G51" s="93"/>
      <c r="H51" s="93"/>
      <c r="I51" s="94"/>
    </row>
    <row r="52" spans="2:9" ht="36" x14ac:dyDescent="0.55000000000000004">
      <c r="B52" s="96" t="s">
        <v>49</v>
      </c>
      <c r="C52" s="97"/>
      <c r="D52" s="97"/>
      <c r="E52" s="97"/>
      <c r="F52" s="97"/>
      <c r="G52" s="97"/>
      <c r="H52" s="97"/>
      <c r="I52" s="98"/>
    </row>
    <row r="53" spans="2:9" ht="36" x14ac:dyDescent="0.55000000000000004">
      <c r="B53" s="95" t="s">
        <v>50</v>
      </c>
      <c r="C53" s="93"/>
      <c r="D53" s="93"/>
      <c r="E53" s="93"/>
      <c r="F53" s="93"/>
      <c r="G53" s="93"/>
      <c r="H53" s="93"/>
      <c r="I53" s="94"/>
    </row>
    <row r="54" spans="2:9" ht="36.75" thickBot="1" x14ac:dyDescent="0.6">
      <c r="B54" s="90"/>
      <c r="C54" s="91"/>
      <c r="D54" s="91"/>
      <c r="E54" s="91"/>
      <c r="F54" s="91"/>
      <c r="G54" s="91"/>
      <c r="H54" s="91"/>
      <c r="I54" s="92"/>
    </row>
    <row r="56" spans="2:9" x14ac:dyDescent="0.25">
      <c r="D56" s="5"/>
    </row>
    <row r="57" spans="2:9" ht="18.75" x14ac:dyDescent="0.3">
      <c r="C57" s="6"/>
    </row>
    <row r="58" spans="2:9" ht="23.25" x14ac:dyDescent="0.35">
      <c r="C58" s="7"/>
      <c r="D58" s="5"/>
      <c r="F58" s="8"/>
    </row>
    <row r="59" spans="2:9" ht="18.75" x14ac:dyDescent="0.3">
      <c r="C59" s="9"/>
      <c r="D59" s="7"/>
    </row>
    <row r="60" spans="2:9" ht="26.25" x14ac:dyDescent="0.4">
      <c r="D60" s="5"/>
      <c r="F60" s="10"/>
    </row>
    <row r="61" spans="2:9" ht="26.25" x14ac:dyDescent="0.4">
      <c r="F61" s="10"/>
      <c r="G61" s="10"/>
      <c r="H61" s="5"/>
    </row>
  </sheetData>
  <mergeCells count="31">
    <mergeCell ref="B9:B11"/>
    <mergeCell ref="C9:E9"/>
    <mergeCell ref="I9:I11"/>
    <mergeCell ref="F11:H11"/>
    <mergeCell ref="B4:I4"/>
    <mergeCell ref="B5:I5"/>
    <mergeCell ref="B6:I6"/>
    <mergeCell ref="B7:I7"/>
    <mergeCell ref="B8:I8"/>
    <mergeCell ref="C47:F47"/>
    <mergeCell ref="G47:I47"/>
    <mergeCell ref="B30:H30"/>
    <mergeCell ref="B31:H31"/>
    <mergeCell ref="B32:H32"/>
    <mergeCell ref="B35:H35"/>
    <mergeCell ref="B38:H38"/>
    <mergeCell ref="B40:F40"/>
    <mergeCell ref="C44:F44"/>
    <mergeCell ref="G44:I44"/>
    <mergeCell ref="C46:F46"/>
    <mergeCell ref="G46:I46"/>
    <mergeCell ref="B36:H36"/>
    <mergeCell ref="B34:H34"/>
    <mergeCell ref="B33:H33"/>
    <mergeCell ref="B37:H37"/>
    <mergeCell ref="B54:I54"/>
    <mergeCell ref="C48:F48"/>
    <mergeCell ref="G48:I48"/>
    <mergeCell ref="B51:I51"/>
    <mergeCell ref="B52:I52"/>
    <mergeCell ref="B53:I53"/>
  </mergeCells>
  <pageMargins left="0.3" right="0.22" top="0.75" bottom="0.43" header="0.3" footer="0.3"/>
  <pageSetup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1"/>
  <sheetViews>
    <sheetView workbookViewId="0">
      <selection activeCell="I13" sqref="I13"/>
    </sheetView>
  </sheetViews>
  <sheetFormatPr baseColWidth="10" defaultRowHeight="15" x14ac:dyDescent="0.25"/>
  <cols>
    <col min="4" max="4" width="13.140625" bestFit="1" customWidth="1"/>
  </cols>
  <sheetData>
    <row r="7" spans="4:4" x14ac:dyDescent="0.25">
      <c r="D7" s="7">
        <v>64000</v>
      </c>
    </row>
    <row r="8" spans="4:4" x14ac:dyDescent="0.25">
      <c r="D8" s="7">
        <v>1041127</v>
      </c>
    </row>
    <row r="9" spans="4:4" x14ac:dyDescent="0.25">
      <c r="D9" s="7">
        <f>998931.92-591068.08</f>
        <v>407863.84000000008</v>
      </c>
    </row>
    <row r="10" spans="4:4" x14ac:dyDescent="0.25">
      <c r="D10" s="7"/>
    </row>
    <row r="11" spans="4:4" x14ac:dyDescent="0.25">
      <c r="D11" s="7">
        <f>SUM(D7:D10)</f>
        <v>1512990.84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RECURSOS DIRECTOS</vt:lpstr>
      <vt:lpstr>Hoja1</vt:lpstr>
      <vt:lpstr>'RECURSOS DIRECTOS'!Área_de_impresión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2023-01-06T13:54:37Z</cp:lastPrinted>
  <dcterms:created xsi:type="dcterms:W3CDTF">2022-02-08T14:23:55Z</dcterms:created>
  <dcterms:modified xsi:type="dcterms:W3CDTF">2023-01-06T13:54:49Z</dcterms:modified>
</cp:coreProperties>
</file>